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27" sheetId="1" r:id="rId1"/>
  </sheets>
  <externalReferences>
    <externalReference r:id="rId4"/>
  </externalReferences>
  <definedNames>
    <definedName name="_xlnm.Print_Area" localSheetId="0">'27'!$A$1:$O$143</definedName>
    <definedName name="_xlnm.Print_Titles" localSheetId="0">'27'!$4:$6</definedName>
  </definedNames>
  <calcPr fullCalcOnLoad="1"/>
</workbook>
</file>

<file path=xl/sharedStrings.xml><?xml version="1.0" encoding="utf-8"?>
<sst xmlns="http://schemas.openxmlformats.org/spreadsheetml/2006/main" count="167" uniqueCount="161">
  <si>
    <t>DEMONSTRATIVO DE REMUNERAÇÃO DOS CONCESSIONÁRIOS</t>
  </si>
  <si>
    <t>OPERAÇÃO 27/05/19 - VENCIMENTO 03/06/19</t>
  </si>
  <si>
    <t>Tarifa do dia:</t>
  </si>
  <si>
    <t>DISCRIMINAÇÃO</t>
  </si>
  <si>
    <t>CONCESSIONÁRIAS / EMPRESAS</t>
  </si>
  <si>
    <t>TOTAL</t>
  </si>
  <si>
    <t>Consórcio Bandeirante de Transporte</t>
  </si>
  <si>
    <t>Sambaíba Transportes Urbanos Ltda.</t>
  </si>
  <si>
    <t>Viação Metrópole</t>
  </si>
  <si>
    <t>Ambiental Transp. Urb. S.A.</t>
  </si>
  <si>
    <t>Express Transp. Urb Ltda</t>
  </si>
  <si>
    <t>Via Sudeste</t>
  </si>
  <si>
    <t>Mobibrasil</t>
  </si>
  <si>
    <t>Viação Grajaú</t>
  </si>
  <si>
    <t>Campo Belo</t>
  </si>
  <si>
    <t>Gatusa</t>
  </si>
  <si>
    <t>KBPX</t>
  </si>
  <si>
    <t xml:space="preserve">Consórcio Sudoeste de Transporte </t>
  </si>
  <si>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</si>
  <si>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</si>
  <si>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</si>
  <si>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</si>
  <si>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</si>
  <si>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</si>
  <si>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</si>
  <si>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</si>
  <si>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1. Passageiros Transportados da Área (1.1 +  1.2 + 1.3 + 1.4)</t>
  </si>
  <si>
    <t>1.1. Pagantes (1.1.1. + 1.1.2.+ 1.1.3.)</t>
  </si>
  <si>
    <t>1.1.1. Em Dinheiro e Passe Comum (1.1.1.1. + 1.1.1.2.)</t>
  </si>
  <si>
    <t>1.1.1.1. Em dinheiro</t>
  </si>
  <si>
    <t>1.1.1.2. Em Passe Comum</t>
  </si>
  <si>
    <t>1.1.2. Créditos Eletrônicos (1.1.2.1 + 1.1.2.2. + 1.1.2.3)</t>
  </si>
  <si>
    <t>1.1.2.1. Comum</t>
  </si>
  <si>
    <t xml:space="preserve">1.1.2.2. Vale Transporte </t>
  </si>
  <si>
    <t>1.1.2.3. Estudante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</si>
  <si>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</si>
  <si>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</si>
  <si>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</si>
  <si>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</si>
  <si>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</si>
  <si>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</si>
  <si>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</si>
  <si>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</si>
  <si>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</si>
  <si>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Idosos/Pessoas com Deficiência</t>
  </si>
  <si>
    <t>1.3.2. Estudante</t>
  </si>
  <si>
    <t>1.4. Transportados nas linhas da USP - Cidade Universitária - com Bilhete Único e Dinheiro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</si>
  <si>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</si>
  <si>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</si>
  <si>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</si>
  <si>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</si>
  <si>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</si>
  <si>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</si>
  <si>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</si>
  <si>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</si>
  <si>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</si>
  <si>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</si>
  <si>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</si>
  <si>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</si>
  <si>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</si>
  <si>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</si>
  <si>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</si>
  <si>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</si>
  <si>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</si>
  <si>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</si>
  <si>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</si>
  <si>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</si>
  <si>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</si>
  <si>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</si>
  <si>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6.1.5. Remuneração Linhas USP (4.)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</si>
  <si>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</si>
  <si>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</si>
  <si>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</si>
  <si>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</si>
  <si>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</si>
  <si>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</si>
  <si>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</si>
  <si>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</si>
  <si>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</si>
  <si>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7.1.1. Retida na Catraca (1.1.1 + 2.) x Tarifa do Dia)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</si>
  <si>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</si>
  <si>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</si>
  <si>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</si>
  <si>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</si>
  <si>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</si>
  <si>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</si>
  <si>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</si>
  <si>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</si>
  <si>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</si>
  <si>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</si>
  <si>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</si>
  <si>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</si>
  <si>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</si>
  <si>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</si>
  <si>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</si>
  <si>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</si>
  <si>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</si>
  <si>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</si>
  <si>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</si>
  <si>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</si>
  <si>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</si>
  <si>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</si>
  <si>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</si>
  <si>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</si>
  <si>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</si>
  <si>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</si>
  <si>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</si>
  <si>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</si>
  <si>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</si>
  <si>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</si>
  <si>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</si>
  <si>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</si>
  <si>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</si>
  <si>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</si>
  <si>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</si>
  <si>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</si>
  <si>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</si>
  <si>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</si>
  <si>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</si>
  <si>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</si>
  <si>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</si>
  <si>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</si>
  <si>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</si>
  <si>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</si>
  <si>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</si>
  <si>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</si>
  <si>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</si>
  <si>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</si>
  <si>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</si>
  <si>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</si>
  <si>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</si>
  <si>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</si>
  <si>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</si>
  <si>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</si>
  <si>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</si>
  <si>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</si>
  <si>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</si>
  <si>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</si>
  <si>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</si>
  <si>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</si>
  <si>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</si>
  <si>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</si>
  <si>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</si>
  <si>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</si>
  <si>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</si>
  <si>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</si>
  <si>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</si>
  <si>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</si>
  <si>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</si>
  <si>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</si>
  <si>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</si>
  <si>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</si>
  <si>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</si>
  <si>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</si>
  <si>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</si>
  <si>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</si>
  <si>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</si>
  <si>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</si>
  <si>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</si>
  <si>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</si>
  <si>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9.32. Viação Campo Belo Ltda.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</si>
</sst>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1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4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" fontId="22" fillId="33" borderId="11" xfId="49" applyFont="1" applyFill="1" applyBorder="1" applyAlignment="1">
      <alignment horizontal="left" vertical="center"/>
      <protection/>
    </xf>
    <xf numFmtId="44" fontId="22" fillId="33" borderId="11" xfId="46" applyFont="1" applyFill="1" applyBorder="1" applyAlignment="1">
      <alignment vertical="center"/>
    </xf>
    <xf numFmtId="1" fontId="22" fillId="33" borderId="11" xfId="49" applyFont="1" applyFill="1" applyBorder="1" applyAlignment="1">
      <alignment vertical="center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1" fillId="33" borderId="4" xfId="49" applyFont="1" applyFill="1" applyBorder="1" applyAlignment="1">
      <alignment horizontal="center" vertical="center" wrapText="1"/>
      <protection/>
    </xf>
    <xf numFmtId="1" fontId="21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left" vertical="center" indent="1"/>
    </xf>
    <xf numFmtId="165" fontId="32" fillId="0" borderId="17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4"/>
    </xf>
    <xf numFmtId="165" fontId="32" fillId="0" borderId="4" xfId="0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4"/>
    </xf>
    <xf numFmtId="165" fontId="32" fillId="34" borderId="4" xfId="53" applyNumberFormat="1" applyFont="1" applyFill="1" applyBorder="1" applyAlignment="1">
      <alignment vertical="center"/>
    </xf>
    <xf numFmtId="165" fontId="32" fillId="34" borderId="4" xfId="53" applyNumberFormat="1" applyFont="1" applyFill="1" applyBorder="1" applyAlignment="1">
      <alignment horizontal="center" vertical="center"/>
    </xf>
    <xf numFmtId="165" fontId="0" fillId="34" borderId="0" xfId="53" applyNumberFormat="1" applyFont="1" applyFill="1" applyAlignment="1">
      <alignment vertical="center"/>
    </xf>
    <xf numFmtId="165" fontId="0" fillId="34" borderId="0" xfId="0" applyNumberFormat="1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3"/>
    </xf>
    <xf numFmtId="165" fontId="0" fillId="0" borderId="0" xfId="0" applyNumberFormat="1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46" applyNumberFormat="1" applyFont="1" applyFill="1" applyBorder="1" applyAlignment="1">
      <alignment horizontal="center" vertical="center"/>
    </xf>
    <xf numFmtId="166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wrapText="1" indent="2"/>
    </xf>
    <xf numFmtId="164" fontId="32" fillId="34" borderId="4" xfId="46" applyNumberFormat="1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165" fontId="32" fillId="34" borderId="4" xfId="46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3"/>
    </xf>
    <xf numFmtId="0" fontId="32" fillId="34" borderId="4" xfId="0" applyFont="1" applyFill="1" applyBorder="1" applyAlignment="1">
      <alignment horizontal="left" vertical="center" wrapText="1" indent="3"/>
    </xf>
    <xf numFmtId="44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2"/>
    </xf>
    <xf numFmtId="164" fontId="32" fillId="0" borderId="15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vertical="center"/>
    </xf>
    <xf numFmtId="167" fontId="32" fillId="34" borderId="4" xfId="46" applyNumberFormat="1" applyFont="1" applyFill="1" applyBorder="1" applyAlignment="1">
      <alignment vertical="center"/>
    </xf>
    <xf numFmtId="44" fontId="0" fillId="34" borderId="0" xfId="0" applyNumberFormat="1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32" fillId="0" borderId="18" xfId="46" applyNumberFormat="1" applyFont="1" applyFill="1" applyBorder="1" applyAlignment="1">
      <alignment horizontal="center" vertical="center"/>
    </xf>
    <xf numFmtId="164" fontId="32" fillId="34" borderId="18" xfId="46" applyNumberFormat="1" applyFont="1" applyFill="1" applyBorder="1" applyAlignment="1">
      <alignment horizontal="center" vertical="center"/>
    </xf>
    <xf numFmtId="0" fontId="23" fillId="34" borderId="4" xfId="0" applyFont="1" applyFill="1" applyBorder="1" applyAlignment="1">
      <alignment horizontal="left" vertical="center" indent="3"/>
    </xf>
    <xf numFmtId="167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7" fontId="32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0" fontId="32" fillId="0" borderId="19" xfId="0" applyFont="1" applyFill="1" applyBorder="1" applyAlignment="1">
      <alignment horizontal="left" vertical="center" indent="1"/>
    </xf>
    <xf numFmtId="164" fontId="32" fillId="0" borderId="17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4" xfId="53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4" fontId="0" fillId="34" borderId="4" xfId="4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4" xfId="46" applyNumberFormat="1" applyFont="1" applyBorder="1" applyAlignment="1">
      <alignment vertical="center"/>
    </xf>
    <xf numFmtId="165" fontId="0" fillId="0" borderId="4" xfId="53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164" fontId="0" fillId="0" borderId="15" xfId="46" applyNumberFormat="1" applyFont="1" applyBorder="1" applyAlignment="1">
      <alignment vertical="center"/>
    </xf>
    <xf numFmtId="164" fontId="0" fillId="0" borderId="15" xfId="53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165" fontId="0" fillId="0" borderId="15" xfId="53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cessao-maio19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xo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2" bestFit="1" customWidth="1"/>
    <col min="2" max="14" width="17.375" style="2" customWidth="1"/>
    <col min="15" max="15" width="18.75390625" style="2" customWidth="1"/>
    <col min="16" max="16" width="15.625" style="2" bestFit="1" customWidth="1"/>
    <col min="17" max="17" width="11.875" style="2" bestFit="1" customWidth="1"/>
    <col min="18" max="16384" width="9.00390625" style="2" customWidth="1"/>
  </cols>
  <sheetData>
    <row r="1" spans="1:15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4"/>
      <c r="B3" s="5"/>
      <c r="C3" s="4" t="s">
        <v>2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" t="s">
        <v>3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 t="s">
        <v>5</v>
      </c>
    </row>
    <row r="5" spans="1:15" ht="38.25">
      <c r="A5" s="8"/>
      <c r="B5" s="12" t="s">
        <v>6</v>
      </c>
      <c r="C5" s="12" t="s">
        <v>7</v>
      </c>
      <c r="D5" s="13" t="s">
        <v>8</v>
      </c>
      <c r="E5" s="13" t="s">
        <v>9</v>
      </c>
      <c r="F5" s="13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12" t="s">
        <v>16</v>
      </c>
      <c r="M5" s="12" t="s">
        <v>8</v>
      </c>
      <c r="N5" s="12" t="s">
        <v>17</v>
      </c>
      <c r="O5" s="8"/>
    </row>
    <row r="6" spans="1:15" ht="18.75" customHeight="1">
      <c r="A6" s="8"/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21</v>
      </c>
      <c r="G6" s="14" t="s">
        <v>22</v>
      </c>
      <c r="H6" s="14" t="s">
        <v>23</v>
      </c>
      <c r="I6" s="14" t="s">
        <v>23</v>
      </c>
      <c r="J6" s="14" t="s">
        <v>24</v>
      </c>
      <c r="K6" s="14" t="s">
        <v>24</v>
      </c>
      <c r="L6" s="14" t="s">
        <v>24</v>
      </c>
      <c r="M6" s="14" t="s">
        <v>24</v>
      </c>
      <c r="N6" s="14" t="s">
        <v>25</v>
      </c>
      <c r="O6" s="8"/>
    </row>
    <row r="7" spans="1:18" ht="17.25" customHeight="1">
      <c r="A7" s="15" t="s">
        <v>26</v>
      </c>
      <c r="B7" s="16">
        <f aca="true" t="shared" si="0" ref="B7:O7">+B8+B20+B24+B27</f>
        <v>553505</v>
      </c>
      <c r="C7" s="16">
        <f t="shared" si="0"/>
        <v>735990</v>
      </c>
      <c r="D7" s="16">
        <f t="shared" si="0"/>
        <v>721482</v>
      </c>
      <c r="E7" s="16">
        <f t="shared" si="0"/>
        <v>114063</v>
      </c>
      <c r="F7" s="16">
        <f t="shared" si="0"/>
        <v>299540</v>
      </c>
      <c r="G7" s="16">
        <f t="shared" si="0"/>
        <v>470716</v>
      </c>
      <c r="H7" s="16">
        <f t="shared" si="0"/>
        <v>341478</v>
      </c>
      <c r="I7" s="16">
        <f t="shared" si="0"/>
        <v>286871</v>
      </c>
      <c r="J7" s="16">
        <f t="shared" si="0"/>
        <v>450257</v>
      </c>
      <c r="K7" s="16">
        <f t="shared" si="0"/>
        <v>142038</v>
      </c>
      <c r="L7" s="16">
        <f t="shared" si="0"/>
        <v>146990</v>
      </c>
      <c r="M7" s="16">
        <f t="shared" si="0"/>
        <v>304245</v>
      </c>
      <c r="N7" s="16">
        <f t="shared" si="0"/>
        <v>483877</v>
      </c>
      <c r="O7" s="16">
        <f t="shared" si="0"/>
        <v>5051052</v>
      </c>
      <c r="P7" s="17"/>
      <c r="Q7"/>
      <c r="R7"/>
    </row>
    <row r="8" spans="1:18" ht="17.25" customHeight="1">
      <c r="A8" s="18" t="s">
        <v>27</v>
      </c>
      <c r="B8" s="19">
        <f aca="true" t="shared" si="1" ref="B8:N8">B9+B12+B16</f>
        <v>287527</v>
      </c>
      <c r="C8" s="19">
        <f t="shared" si="1"/>
        <v>388816</v>
      </c>
      <c r="D8" s="19">
        <f t="shared" si="1"/>
        <v>353490</v>
      </c>
      <c r="E8" s="19">
        <f t="shared" si="1"/>
        <v>54207</v>
      </c>
      <c r="F8" s="19">
        <f t="shared" si="1"/>
        <v>147295</v>
      </c>
      <c r="G8" s="19">
        <f t="shared" si="1"/>
        <v>247610</v>
      </c>
      <c r="H8" s="19">
        <f t="shared" si="1"/>
        <v>187658</v>
      </c>
      <c r="I8" s="19">
        <f t="shared" si="1"/>
        <v>137556</v>
      </c>
      <c r="J8" s="19">
        <f t="shared" si="1"/>
        <v>238684</v>
      </c>
      <c r="K8" s="19">
        <f t="shared" si="1"/>
        <v>80884</v>
      </c>
      <c r="L8" s="19">
        <f t="shared" si="1"/>
        <v>80600</v>
      </c>
      <c r="M8" s="19">
        <f t="shared" si="1"/>
        <v>150138</v>
      </c>
      <c r="N8" s="19">
        <f t="shared" si="1"/>
        <v>273824</v>
      </c>
      <c r="O8" s="19">
        <f aca="true" t="shared" si="2" ref="O8:O27">SUM(B8:N8)</f>
        <v>2628289</v>
      </c>
      <c r="P8"/>
      <c r="Q8"/>
      <c r="R8"/>
    </row>
    <row r="9" spans="1:18" ht="17.25" customHeight="1">
      <c r="A9" s="20" t="s">
        <v>28</v>
      </c>
      <c r="B9" s="21">
        <f aca="true" t="shared" si="3" ref="B9:N9">+B10+B11</f>
        <v>34866</v>
      </c>
      <c r="C9" s="21">
        <f t="shared" si="3"/>
        <v>49128</v>
      </c>
      <c r="D9" s="21">
        <f t="shared" si="3"/>
        <v>41435</v>
      </c>
      <c r="E9" s="21">
        <f t="shared" si="3"/>
        <v>7687</v>
      </c>
      <c r="F9" s="21">
        <f t="shared" si="3"/>
        <v>15753</v>
      </c>
      <c r="G9" s="21">
        <f t="shared" si="3"/>
        <v>30294</v>
      </c>
      <c r="H9" s="21">
        <f t="shared" si="3"/>
        <v>22594</v>
      </c>
      <c r="I9" s="21">
        <f t="shared" si="3"/>
        <v>11783</v>
      </c>
      <c r="J9" s="21">
        <f t="shared" si="3"/>
        <v>18898</v>
      </c>
      <c r="K9" s="21">
        <f t="shared" si="3"/>
        <v>6544</v>
      </c>
      <c r="L9" s="21">
        <f t="shared" si="3"/>
        <v>8217</v>
      </c>
      <c r="M9" s="21">
        <f t="shared" si="3"/>
        <v>10020</v>
      </c>
      <c r="N9" s="21">
        <f t="shared" si="3"/>
        <v>39636</v>
      </c>
      <c r="O9" s="19">
        <f t="shared" si="2"/>
        <v>296855</v>
      </c>
      <c r="P9"/>
      <c r="Q9"/>
      <c r="R9"/>
    </row>
    <row r="10" spans="1:18" ht="17.25" customHeight="1">
      <c r="A10" s="22" t="s">
        <v>29</v>
      </c>
      <c r="B10" s="21">
        <v>34866</v>
      </c>
      <c r="C10" s="21">
        <v>49128</v>
      </c>
      <c r="D10" s="21">
        <v>41435</v>
      </c>
      <c r="E10" s="21">
        <v>7687</v>
      </c>
      <c r="F10" s="21">
        <v>15753</v>
      </c>
      <c r="G10" s="21">
        <v>30294</v>
      </c>
      <c r="H10" s="21">
        <v>22594</v>
      </c>
      <c r="I10" s="21">
        <v>11783</v>
      </c>
      <c r="J10" s="21">
        <v>18898</v>
      </c>
      <c r="K10" s="21">
        <v>6544</v>
      </c>
      <c r="L10" s="21">
        <v>8217</v>
      </c>
      <c r="M10" s="21">
        <v>10020</v>
      </c>
      <c r="N10" s="21">
        <v>39636</v>
      </c>
      <c r="O10" s="19">
        <f t="shared" si="2"/>
        <v>296855</v>
      </c>
      <c r="P10"/>
      <c r="Q10"/>
      <c r="R10"/>
    </row>
    <row r="11" spans="1:18" ht="17.25" customHeight="1">
      <c r="A11" s="22" t="s">
        <v>30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19">
        <f t="shared" si="2"/>
        <v>0</v>
      </c>
      <c r="P11"/>
      <c r="Q11"/>
      <c r="R11"/>
    </row>
    <row r="12" spans="1:18" ht="17.25" customHeight="1">
      <c r="A12" s="20" t="s">
        <v>31</v>
      </c>
      <c r="B12" s="23">
        <f aca="true" t="shared" si="4" ref="B12:N12">SUM(B13:B15)</f>
        <v>239852</v>
      </c>
      <c r="C12" s="23">
        <f t="shared" si="4"/>
        <v>321534</v>
      </c>
      <c r="D12" s="23">
        <f t="shared" si="4"/>
        <v>296142</v>
      </c>
      <c r="E12" s="23">
        <f t="shared" si="4"/>
        <v>43765</v>
      </c>
      <c r="F12" s="23">
        <f t="shared" si="4"/>
        <v>124401</v>
      </c>
      <c r="G12" s="23">
        <f t="shared" si="4"/>
        <v>206470</v>
      </c>
      <c r="H12" s="23">
        <f t="shared" si="4"/>
        <v>156273</v>
      </c>
      <c r="I12" s="23">
        <f t="shared" si="4"/>
        <v>117993</v>
      </c>
      <c r="J12" s="23">
        <f t="shared" si="4"/>
        <v>207511</v>
      </c>
      <c r="K12" s="23">
        <f t="shared" si="4"/>
        <v>69775</v>
      </c>
      <c r="L12" s="23">
        <f t="shared" si="4"/>
        <v>68368</v>
      </c>
      <c r="M12" s="23">
        <f t="shared" si="4"/>
        <v>131014</v>
      </c>
      <c r="N12" s="23">
        <f t="shared" si="4"/>
        <v>221758</v>
      </c>
      <c r="O12" s="19">
        <f t="shared" si="2"/>
        <v>2204856</v>
      </c>
      <c r="P12"/>
      <c r="Q12"/>
      <c r="R12"/>
    </row>
    <row r="13" spans="1:18" s="29" customFormat="1" ht="17.25" customHeight="1">
      <c r="A13" s="24" t="s">
        <v>32</v>
      </c>
      <c r="B13" s="25">
        <v>110041</v>
      </c>
      <c r="C13" s="25">
        <v>155349</v>
      </c>
      <c r="D13" s="25">
        <v>149698</v>
      </c>
      <c r="E13" s="25">
        <v>22935</v>
      </c>
      <c r="F13" s="25">
        <v>62901</v>
      </c>
      <c r="G13" s="25">
        <v>99631</v>
      </c>
      <c r="H13" s="25">
        <v>73396</v>
      </c>
      <c r="I13" s="25">
        <v>58514</v>
      </c>
      <c r="J13" s="25">
        <v>92758</v>
      </c>
      <c r="K13" s="25">
        <v>31325</v>
      </c>
      <c r="L13" s="25">
        <v>31971</v>
      </c>
      <c r="M13" s="25">
        <v>61638</v>
      </c>
      <c r="N13" s="25">
        <v>97729</v>
      </c>
      <c r="O13" s="26">
        <f t="shared" si="2"/>
        <v>1047886</v>
      </c>
      <c r="P13" s="27"/>
      <c r="Q13" s="28"/>
      <c r="R13"/>
    </row>
    <row r="14" spans="1:18" s="29" customFormat="1" ht="17.25" customHeight="1">
      <c r="A14" s="24" t="s">
        <v>33</v>
      </c>
      <c r="B14" s="25">
        <v>113275</v>
      </c>
      <c r="C14" s="25">
        <v>141849</v>
      </c>
      <c r="D14" s="25">
        <v>128407</v>
      </c>
      <c r="E14" s="25">
        <v>16920</v>
      </c>
      <c r="F14" s="25">
        <v>55412</v>
      </c>
      <c r="G14" s="25">
        <v>92989</v>
      </c>
      <c r="H14" s="25">
        <v>73126</v>
      </c>
      <c r="I14" s="25">
        <v>52920</v>
      </c>
      <c r="J14" s="25">
        <v>102681</v>
      </c>
      <c r="K14" s="25">
        <v>34688</v>
      </c>
      <c r="L14" s="25">
        <v>32567</v>
      </c>
      <c r="M14" s="25">
        <v>63822</v>
      </c>
      <c r="N14" s="25">
        <v>102674</v>
      </c>
      <c r="O14" s="26">
        <f t="shared" si="2"/>
        <v>1011330</v>
      </c>
      <c r="P14" s="27"/>
      <c r="Q14"/>
      <c r="R14"/>
    </row>
    <row r="15" spans="1:18" ht="17.25" customHeight="1">
      <c r="A15" s="30" t="s">
        <v>34</v>
      </c>
      <c r="B15" s="21">
        <v>16536</v>
      </c>
      <c r="C15" s="21">
        <v>24336</v>
      </c>
      <c r="D15" s="21">
        <v>18037</v>
      </c>
      <c r="E15" s="21">
        <v>3910</v>
      </c>
      <c r="F15" s="21">
        <v>6088</v>
      </c>
      <c r="G15" s="21">
        <v>13850</v>
      </c>
      <c r="H15" s="21">
        <v>9751</v>
      </c>
      <c r="I15" s="21">
        <v>6559</v>
      </c>
      <c r="J15" s="21">
        <v>12072</v>
      </c>
      <c r="K15" s="21">
        <v>3762</v>
      </c>
      <c r="L15" s="21">
        <v>3830</v>
      </c>
      <c r="M15" s="21">
        <v>5554</v>
      </c>
      <c r="N15" s="21">
        <v>21355</v>
      </c>
      <c r="O15" s="19">
        <f t="shared" si="2"/>
        <v>145640</v>
      </c>
      <c r="P15"/>
      <c r="Q15"/>
      <c r="R15"/>
    </row>
    <row r="16" spans="1:15" ht="17.25" customHeight="1">
      <c r="A16" s="20" t="s">
        <v>35</v>
      </c>
      <c r="B16" s="21">
        <f aca="true" t="shared" si="5" ref="B16:N16">B17+B18+B19</f>
        <v>12809</v>
      </c>
      <c r="C16" s="21">
        <f t="shared" si="5"/>
        <v>18154</v>
      </c>
      <c r="D16" s="21">
        <f t="shared" si="5"/>
        <v>15913</v>
      </c>
      <c r="E16" s="21">
        <f t="shared" si="5"/>
        <v>2755</v>
      </c>
      <c r="F16" s="21">
        <f t="shared" si="5"/>
        <v>7141</v>
      </c>
      <c r="G16" s="21">
        <f t="shared" si="5"/>
        <v>10846</v>
      </c>
      <c r="H16" s="21">
        <f t="shared" si="5"/>
        <v>8791</v>
      </c>
      <c r="I16" s="21">
        <f t="shared" si="5"/>
        <v>7780</v>
      </c>
      <c r="J16" s="21">
        <f t="shared" si="5"/>
        <v>12275</v>
      </c>
      <c r="K16" s="21">
        <f t="shared" si="5"/>
        <v>4565</v>
      </c>
      <c r="L16" s="21">
        <f t="shared" si="5"/>
        <v>4015</v>
      </c>
      <c r="M16" s="21">
        <f t="shared" si="5"/>
        <v>9104</v>
      </c>
      <c r="N16" s="21">
        <f t="shared" si="5"/>
        <v>12430</v>
      </c>
      <c r="O16" s="19">
        <f t="shared" si="2"/>
        <v>126578</v>
      </c>
    </row>
    <row r="17" spans="1:18" ht="17.25" customHeight="1">
      <c r="A17" s="30" t="s">
        <v>36</v>
      </c>
      <c r="B17" s="21">
        <v>12803</v>
      </c>
      <c r="C17" s="21">
        <v>18125</v>
      </c>
      <c r="D17" s="21">
        <v>15888</v>
      </c>
      <c r="E17" s="21">
        <v>2748</v>
      </c>
      <c r="F17" s="21">
        <v>7132</v>
      </c>
      <c r="G17" s="21">
        <v>10831</v>
      </c>
      <c r="H17" s="21">
        <v>8774</v>
      </c>
      <c r="I17" s="21">
        <v>7771</v>
      </c>
      <c r="J17" s="21">
        <v>12260</v>
      </c>
      <c r="K17" s="21">
        <v>4564</v>
      </c>
      <c r="L17" s="21">
        <v>4006</v>
      </c>
      <c r="M17" s="21">
        <v>9095</v>
      </c>
      <c r="N17" s="21">
        <v>12408</v>
      </c>
      <c r="O17" s="19">
        <f t="shared" si="2"/>
        <v>126405</v>
      </c>
      <c r="P17"/>
      <c r="Q17"/>
      <c r="R17"/>
    </row>
    <row r="18" spans="1:18" ht="17.25" customHeight="1">
      <c r="A18" s="30" t="s">
        <v>37</v>
      </c>
      <c r="B18" s="21">
        <v>4</v>
      </c>
      <c r="C18" s="21">
        <v>19</v>
      </c>
      <c r="D18" s="21">
        <v>8</v>
      </c>
      <c r="E18" s="21">
        <v>6</v>
      </c>
      <c r="F18" s="21">
        <v>6</v>
      </c>
      <c r="G18" s="21">
        <v>5</v>
      </c>
      <c r="H18" s="21">
        <v>8</v>
      </c>
      <c r="I18" s="21">
        <v>7</v>
      </c>
      <c r="J18" s="21">
        <v>3</v>
      </c>
      <c r="K18" s="21">
        <v>1</v>
      </c>
      <c r="L18" s="21">
        <v>3</v>
      </c>
      <c r="M18" s="21">
        <v>3</v>
      </c>
      <c r="N18" s="21">
        <v>9</v>
      </c>
      <c r="O18" s="19">
        <f t="shared" si="2"/>
        <v>82</v>
      </c>
      <c r="P18"/>
      <c r="Q18"/>
      <c r="R18"/>
    </row>
    <row r="19" spans="1:18" ht="17.25" customHeight="1">
      <c r="A19" s="30" t="s">
        <v>38</v>
      </c>
      <c r="B19" s="21">
        <v>2</v>
      </c>
      <c r="C19" s="21">
        <v>10</v>
      </c>
      <c r="D19" s="21">
        <v>17</v>
      </c>
      <c r="E19" s="21">
        <v>1</v>
      </c>
      <c r="F19" s="21">
        <v>3</v>
      </c>
      <c r="G19" s="21">
        <v>10</v>
      </c>
      <c r="H19" s="21">
        <v>9</v>
      </c>
      <c r="I19" s="21">
        <v>2</v>
      </c>
      <c r="J19" s="21">
        <v>12</v>
      </c>
      <c r="K19" s="21">
        <v>0</v>
      </c>
      <c r="L19" s="21">
        <v>6</v>
      </c>
      <c r="M19" s="21">
        <v>6</v>
      </c>
      <c r="N19" s="21">
        <v>13</v>
      </c>
      <c r="O19" s="19">
        <f t="shared" si="2"/>
        <v>91</v>
      </c>
      <c r="P19"/>
      <c r="Q19"/>
      <c r="R19"/>
    </row>
    <row r="20" spans="1:18" ht="17.25" customHeight="1">
      <c r="A20" s="31" t="s">
        <v>39</v>
      </c>
      <c r="B20" s="19">
        <f aca="true" t="shared" si="6" ref="B20:N20">+B21+B22+B23</f>
        <v>138666</v>
      </c>
      <c r="C20" s="19">
        <f t="shared" si="6"/>
        <v>162603</v>
      </c>
      <c r="D20" s="19">
        <f t="shared" si="6"/>
        <v>175900</v>
      </c>
      <c r="E20" s="19">
        <f t="shared" si="6"/>
        <v>27937</v>
      </c>
      <c r="F20" s="19">
        <f t="shared" si="6"/>
        <v>67233</v>
      </c>
      <c r="G20" s="19">
        <f t="shared" si="6"/>
        <v>104494</v>
      </c>
      <c r="H20" s="19">
        <f t="shared" si="6"/>
        <v>79326</v>
      </c>
      <c r="I20" s="19">
        <f t="shared" si="6"/>
        <v>91947</v>
      </c>
      <c r="J20" s="19">
        <f t="shared" si="6"/>
        <v>133402</v>
      </c>
      <c r="K20" s="19">
        <f t="shared" si="6"/>
        <v>40284</v>
      </c>
      <c r="L20" s="19">
        <f t="shared" si="6"/>
        <v>41268</v>
      </c>
      <c r="M20" s="19">
        <f t="shared" si="6"/>
        <v>98300</v>
      </c>
      <c r="N20" s="19">
        <f t="shared" si="6"/>
        <v>107819</v>
      </c>
      <c r="O20" s="19">
        <f t="shared" si="2"/>
        <v>1269179</v>
      </c>
      <c r="P20"/>
      <c r="Q20"/>
      <c r="R20"/>
    </row>
    <row r="21" spans="1:18" s="29" customFormat="1" ht="17.25" customHeight="1">
      <c r="A21" s="32" t="s">
        <v>40</v>
      </c>
      <c r="B21" s="25">
        <v>84196</v>
      </c>
      <c r="C21" s="25">
        <v>107342</v>
      </c>
      <c r="D21" s="25">
        <v>118457</v>
      </c>
      <c r="E21" s="25">
        <v>19685</v>
      </c>
      <c r="F21" s="25">
        <v>45113</v>
      </c>
      <c r="G21" s="25">
        <v>69430</v>
      </c>
      <c r="H21" s="25">
        <v>49899</v>
      </c>
      <c r="I21" s="25">
        <v>59439</v>
      </c>
      <c r="J21" s="25">
        <v>80054</v>
      </c>
      <c r="K21" s="25">
        <v>25960</v>
      </c>
      <c r="L21" s="25">
        <v>25837</v>
      </c>
      <c r="M21" s="25">
        <v>59604</v>
      </c>
      <c r="N21" s="25">
        <v>69732</v>
      </c>
      <c r="O21" s="26">
        <f t="shared" si="2"/>
        <v>814748</v>
      </c>
      <c r="P21" s="27"/>
      <c r="Q21"/>
      <c r="R21"/>
    </row>
    <row r="22" spans="1:18" s="29" customFormat="1" ht="17.25" customHeight="1">
      <c r="A22" s="32" t="s">
        <v>41</v>
      </c>
      <c r="B22" s="25">
        <v>47339</v>
      </c>
      <c r="C22" s="25">
        <v>46753</v>
      </c>
      <c r="D22" s="25">
        <v>50053</v>
      </c>
      <c r="E22" s="25">
        <v>6796</v>
      </c>
      <c r="F22" s="25">
        <v>19539</v>
      </c>
      <c r="G22" s="25">
        <v>30592</v>
      </c>
      <c r="H22" s="25">
        <v>26003</v>
      </c>
      <c r="I22" s="25">
        <v>29001</v>
      </c>
      <c r="J22" s="25">
        <v>47047</v>
      </c>
      <c r="K22" s="25">
        <v>12833</v>
      </c>
      <c r="L22" s="25">
        <v>13751</v>
      </c>
      <c r="M22" s="25">
        <v>35346</v>
      </c>
      <c r="N22" s="25">
        <v>31126</v>
      </c>
      <c r="O22" s="26">
        <f t="shared" si="2"/>
        <v>396179</v>
      </c>
      <c r="P22" s="27"/>
      <c r="Q22"/>
      <c r="R22"/>
    </row>
    <row r="23" spans="1:18" ht="17.25" customHeight="1">
      <c r="A23" s="33" t="s">
        <v>42</v>
      </c>
      <c r="B23" s="21">
        <v>7131</v>
      </c>
      <c r="C23" s="21">
        <v>8508</v>
      </c>
      <c r="D23" s="21">
        <v>7390</v>
      </c>
      <c r="E23" s="21">
        <v>1456</v>
      </c>
      <c r="F23" s="21">
        <v>2581</v>
      </c>
      <c r="G23" s="21">
        <v>4472</v>
      </c>
      <c r="H23" s="21">
        <v>3424</v>
      </c>
      <c r="I23" s="21">
        <v>3507</v>
      </c>
      <c r="J23" s="21">
        <v>6301</v>
      </c>
      <c r="K23" s="21">
        <v>1491</v>
      </c>
      <c r="L23" s="21">
        <v>1680</v>
      </c>
      <c r="M23" s="21">
        <v>3350</v>
      </c>
      <c r="N23" s="21">
        <v>6961</v>
      </c>
      <c r="O23" s="19">
        <f t="shared" si="2"/>
        <v>58252</v>
      </c>
      <c r="P23"/>
      <c r="Q23"/>
      <c r="R23"/>
    </row>
    <row r="24" spans="1:18" ht="17.25" customHeight="1">
      <c r="A24" s="31" t="s">
        <v>43</v>
      </c>
      <c r="B24" s="21">
        <f aca="true" t="shared" si="7" ref="B24:N24">+B25+B26</f>
        <v>127312</v>
      </c>
      <c r="C24" s="21">
        <f t="shared" si="7"/>
        <v>184571</v>
      </c>
      <c r="D24" s="21">
        <f t="shared" si="7"/>
        <v>192092</v>
      </c>
      <c r="E24" s="21">
        <f t="shared" si="7"/>
        <v>31919</v>
      </c>
      <c r="F24" s="21">
        <f t="shared" si="7"/>
        <v>85012</v>
      </c>
      <c r="G24" s="21">
        <f t="shared" si="7"/>
        <v>118612</v>
      </c>
      <c r="H24" s="21">
        <f t="shared" si="7"/>
        <v>74494</v>
      </c>
      <c r="I24" s="21">
        <f t="shared" si="7"/>
        <v>57368</v>
      </c>
      <c r="J24" s="21">
        <f t="shared" si="7"/>
        <v>78171</v>
      </c>
      <c r="K24" s="21">
        <f t="shared" si="7"/>
        <v>20870</v>
      </c>
      <c r="L24" s="21">
        <f t="shared" si="7"/>
        <v>25122</v>
      </c>
      <c r="M24" s="21">
        <f t="shared" si="7"/>
        <v>55807</v>
      </c>
      <c r="N24" s="21">
        <f t="shared" si="7"/>
        <v>96269</v>
      </c>
      <c r="O24" s="19">
        <f t="shared" si="2"/>
        <v>1147619</v>
      </c>
      <c r="P24" s="34"/>
      <c r="Q24"/>
      <c r="R24"/>
    </row>
    <row r="25" spans="1:18" ht="17.25" customHeight="1">
      <c r="A25" s="33" t="s">
        <v>44</v>
      </c>
      <c r="B25" s="21">
        <v>76484</v>
      </c>
      <c r="C25" s="21">
        <v>117801</v>
      </c>
      <c r="D25" s="21">
        <v>124357</v>
      </c>
      <c r="E25" s="21">
        <v>22320</v>
      </c>
      <c r="F25" s="21">
        <v>51393</v>
      </c>
      <c r="G25" s="21">
        <v>77726</v>
      </c>
      <c r="H25" s="21">
        <v>46936</v>
      </c>
      <c r="I25" s="21">
        <v>36864</v>
      </c>
      <c r="J25" s="21">
        <v>50323</v>
      </c>
      <c r="K25" s="21">
        <v>14173</v>
      </c>
      <c r="L25" s="21">
        <v>17547</v>
      </c>
      <c r="M25" s="21">
        <v>33197</v>
      </c>
      <c r="N25" s="21">
        <v>61241</v>
      </c>
      <c r="O25" s="19">
        <f t="shared" si="2"/>
        <v>730362</v>
      </c>
      <c r="P25" s="17"/>
      <c r="Q25"/>
      <c r="R25"/>
    </row>
    <row r="26" spans="1:18" ht="17.25" customHeight="1">
      <c r="A26" s="33" t="s">
        <v>45</v>
      </c>
      <c r="B26" s="21">
        <v>50828</v>
      </c>
      <c r="C26" s="21">
        <v>66770</v>
      </c>
      <c r="D26" s="21">
        <v>67735</v>
      </c>
      <c r="E26" s="21">
        <v>9599</v>
      </c>
      <c r="F26" s="21">
        <v>33619</v>
      </c>
      <c r="G26" s="21">
        <v>40886</v>
      </c>
      <c r="H26" s="21">
        <v>27558</v>
      </c>
      <c r="I26" s="21">
        <v>20504</v>
      </c>
      <c r="J26" s="21">
        <v>27848</v>
      </c>
      <c r="K26" s="21">
        <v>6697</v>
      </c>
      <c r="L26" s="21">
        <v>7575</v>
      </c>
      <c r="M26" s="21">
        <v>22610</v>
      </c>
      <c r="N26" s="21">
        <v>35028</v>
      </c>
      <c r="O26" s="19">
        <f t="shared" si="2"/>
        <v>417257</v>
      </c>
      <c r="P26" s="17"/>
      <c r="Q26"/>
      <c r="R26"/>
    </row>
    <row r="27" spans="1:18" ht="34.5" customHeight="1">
      <c r="A27" s="35" t="s">
        <v>46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19">
        <v>5965</v>
      </c>
      <c r="O27" s="19">
        <f t="shared" si="2"/>
        <v>5965</v>
      </c>
      <c r="P27"/>
      <c r="Q27"/>
      <c r="R27"/>
    </row>
    <row r="28" spans="1:15" ht="16.5" customHeight="1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9"/>
      <c r="O28" s="19"/>
    </row>
    <row r="29" spans="1:18" ht="34.5" customHeight="1">
      <c r="A29" s="37" t="s">
        <v>47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19">
        <v>51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19">
        <v>0</v>
      </c>
      <c r="O29" s="19">
        <f>SUM(B29:N29)</f>
        <v>51</v>
      </c>
      <c r="P29"/>
      <c r="Q29"/>
      <c r="R29"/>
    </row>
    <row r="30" spans="1:15" ht="15.75" customHeight="1">
      <c r="A30" s="38"/>
      <c r="B30" s="36">
        <v>0</v>
      </c>
      <c r="C30" s="36">
        <v>0</v>
      </c>
      <c r="D30" s="36">
        <v>0</v>
      </c>
      <c r="E30" s="36"/>
      <c r="F30" s="36"/>
      <c r="G30" s="36">
        <v>0</v>
      </c>
      <c r="H30" s="36">
        <v>0</v>
      </c>
      <c r="I30" s="36"/>
      <c r="J30" s="36">
        <v>0</v>
      </c>
      <c r="K30" s="36"/>
      <c r="L30" s="36"/>
      <c r="M30" s="36"/>
      <c r="N30" s="36">
        <v>0</v>
      </c>
      <c r="O30" s="39">
        <v>0</v>
      </c>
    </row>
    <row r="31" spans="1:18" ht="17.25" customHeight="1">
      <c r="A31" s="37" t="s">
        <v>48</v>
      </c>
      <c r="B31" s="40">
        <f aca="true" t="shared" si="8" ref="B31:N31">SUM(B32:B35)</f>
        <v>3.1444</v>
      </c>
      <c r="C31" s="40">
        <f t="shared" si="8"/>
        <v>3.5273</v>
      </c>
      <c r="D31" s="40">
        <f t="shared" si="8"/>
        <v>3.8659</v>
      </c>
      <c r="E31" s="40">
        <f t="shared" si="8"/>
        <v>5.2787</v>
      </c>
      <c r="F31" s="40">
        <f t="shared" si="8"/>
        <v>3.292</v>
      </c>
      <c r="G31" s="40">
        <f t="shared" si="8"/>
        <v>3.3605</v>
      </c>
      <c r="H31" s="40">
        <f t="shared" si="8"/>
        <v>3.6634</v>
      </c>
      <c r="I31" s="40">
        <f t="shared" si="8"/>
        <v>3.4259</v>
      </c>
      <c r="J31" s="40">
        <f t="shared" si="8"/>
        <v>2.9049</v>
      </c>
      <c r="K31" s="40">
        <f t="shared" si="8"/>
        <v>3.0491</v>
      </c>
      <c r="L31" s="40">
        <f t="shared" si="8"/>
        <v>2.7332</v>
      </c>
      <c r="M31" s="40">
        <f t="shared" si="8"/>
        <v>2.8434</v>
      </c>
      <c r="N31" s="40">
        <f t="shared" si="8"/>
        <v>3.2452</v>
      </c>
      <c r="O31" s="39">
        <v>0</v>
      </c>
      <c r="P31"/>
      <c r="Q31"/>
      <c r="R31"/>
    </row>
    <row r="32" spans="1:18" ht="17.25" customHeight="1">
      <c r="A32" s="31" t="s">
        <v>49</v>
      </c>
      <c r="B32" s="40">
        <v>3.1444</v>
      </c>
      <c r="C32" s="40">
        <v>3.5273</v>
      </c>
      <c r="D32" s="40">
        <v>3.8659</v>
      </c>
      <c r="E32" s="40">
        <v>5.2787</v>
      </c>
      <c r="F32" s="40">
        <v>3.292</v>
      </c>
      <c r="G32" s="40">
        <v>3.3605</v>
      </c>
      <c r="H32" s="40">
        <v>3.6634</v>
      </c>
      <c r="I32" s="40">
        <v>3.4259</v>
      </c>
      <c r="J32" s="40">
        <v>2.9049</v>
      </c>
      <c r="K32" s="40">
        <v>3.0491</v>
      </c>
      <c r="L32" s="40">
        <v>2.7332</v>
      </c>
      <c r="M32" s="40">
        <v>2.8434</v>
      </c>
      <c r="N32" s="40">
        <v>3.2452</v>
      </c>
      <c r="O32" s="39">
        <v>0</v>
      </c>
      <c r="P32"/>
      <c r="Q32"/>
      <c r="R32"/>
    </row>
    <row r="33" spans="1:18" ht="17.25" customHeight="1">
      <c r="A33" s="35" t="s">
        <v>50</v>
      </c>
      <c r="B33" s="36">
        <v>0</v>
      </c>
      <c r="C33" s="36">
        <v>0</v>
      </c>
      <c r="D33" s="36">
        <v>0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9">
        <v>0</v>
      </c>
      <c r="P33"/>
      <c r="Q33"/>
      <c r="R33"/>
    </row>
    <row r="34" spans="1:18" ht="17.25" customHeight="1">
      <c r="A34" s="41" t="s">
        <v>51</v>
      </c>
      <c r="B34" s="36">
        <v>0</v>
      </c>
      <c r="C34" s="36">
        <v>0</v>
      </c>
      <c r="D34" s="36">
        <v>0</v>
      </c>
      <c r="E34" s="36">
        <v>0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42">
        <v>0</v>
      </c>
      <c r="P34"/>
      <c r="Q34"/>
      <c r="R34"/>
    </row>
    <row r="35" spans="1:18" ht="17.25" customHeight="1">
      <c r="A35" s="35" t="s">
        <v>52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9">
        <v>0</v>
      </c>
      <c r="P35"/>
      <c r="Q35"/>
      <c r="R35"/>
    </row>
    <row r="36" spans="1:15" ht="13.5" customHeight="1">
      <c r="A36" s="38"/>
      <c r="B36" s="39">
        <v>0</v>
      </c>
      <c r="C36" s="39">
        <v>0</v>
      </c>
      <c r="D36" s="39">
        <v>0</v>
      </c>
      <c r="E36" s="39"/>
      <c r="F36" s="39"/>
      <c r="G36" s="39">
        <v>0</v>
      </c>
      <c r="H36" s="39">
        <v>0</v>
      </c>
      <c r="I36" s="39"/>
      <c r="J36" s="39">
        <v>0</v>
      </c>
      <c r="K36" s="39"/>
      <c r="L36" s="39"/>
      <c r="M36" s="39"/>
      <c r="N36" s="39">
        <v>0</v>
      </c>
      <c r="O36" s="39"/>
    </row>
    <row r="37" spans="1:18" ht="17.25" customHeight="1">
      <c r="A37" s="37" t="s">
        <v>53</v>
      </c>
      <c r="B37" s="39">
        <v>0</v>
      </c>
      <c r="C37" s="39">
        <v>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43">
        <v>14526.3</v>
      </c>
      <c r="O37" s="43">
        <f>SUM(B37:N37)</f>
        <v>14526.3</v>
      </c>
      <c r="P37"/>
      <c r="Q37"/>
      <c r="R37"/>
    </row>
    <row r="38" spans="1:18" ht="17.25" customHeight="1">
      <c r="A38" s="31" t="s">
        <v>54</v>
      </c>
      <c r="B38" s="39">
        <v>0</v>
      </c>
      <c r="C38" s="39">
        <v>0</v>
      </c>
      <c r="D38" s="39">
        <v>0</v>
      </c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43">
        <v>58355.79</v>
      </c>
      <c r="O38" s="43">
        <f>SUM(B38:N38)</f>
        <v>58355.79</v>
      </c>
      <c r="P38"/>
      <c r="Q38"/>
      <c r="R38"/>
    </row>
    <row r="39" spans="1:18" ht="17.25" customHeight="1">
      <c r="A39" s="31" t="s">
        <v>55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1">
        <v>18</v>
      </c>
      <c r="O39" s="21">
        <f>SUM(B39:N39)</f>
        <v>18</v>
      </c>
      <c r="P39"/>
      <c r="Q39"/>
      <c r="R39"/>
    </row>
    <row r="40" spans="1:15" ht="14.25" customHeight="1">
      <c r="A40" s="37"/>
      <c r="B40" s="39">
        <v>0</v>
      </c>
      <c r="C40" s="39">
        <v>0</v>
      </c>
      <c r="D40" s="39">
        <v>0</v>
      </c>
      <c r="E40" s="19"/>
      <c r="F40" s="39"/>
      <c r="G40" s="39">
        <v>0</v>
      </c>
      <c r="H40" s="39">
        <v>0</v>
      </c>
      <c r="I40" s="39"/>
      <c r="J40" s="39">
        <v>0</v>
      </c>
      <c r="K40" s="39"/>
      <c r="L40" s="39"/>
      <c r="M40" s="39"/>
      <c r="N40" s="39">
        <v>0</v>
      </c>
      <c r="O40" s="44"/>
    </row>
    <row r="41" spans="1:15" ht="17.25" customHeight="1">
      <c r="A41" s="37" t="s">
        <v>56</v>
      </c>
      <c r="B41" s="43">
        <f aca="true" t="shared" si="9" ref="B41:N41">+B45+B42</f>
        <v>4091.68</v>
      </c>
      <c r="C41" s="43">
        <f t="shared" si="9"/>
        <v>5773.72</v>
      </c>
      <c r="D41" s="43">
        <f t="shared" si="9"/>
        <v>6385.76</v>
      </c>
      <c r="E41" s="19">
        <f t="shared" si="9"/>
        <v>0</v>
      </c>
      <c r="F41" s="43">
        <f t="shared" si="9"/>
        <v>2217.04</v>
      </c>
      <c r="G41" s="43">
        <f t="shared" si="9"/>
        <v>3445.4</v>
      </c>
      <c r="H41" s="43">
        <f t="shared" si="9"/>
        <v>1904.6</v>
      </c>
      <c r="I41" s="43">
        <f t="shared" si="9"/>
        <v>3376.92</v>
      </c>
      <c r="J41" s="43">
        <f t="shared" si="9"/>
        <v>2606.52</v>
      </c>
      <c r="K41" s="43">
        <f t="shared" si="9"/>
        <v>1343.92</v>
      </c>
      <c r="L41" s="43">
        <f t="shared" si="9"/>
        <v>1224.08</v>
      </c>
      <c r="M41" s="43">
        <f t="shared" si="9"/>
        <v>2255.56</v>
      </c>
      <c r="N41" s="43">
        <f t="shared" si="9"/>
        <v>3715.04</v>
      </c>
      <c r="O41" s="43">
        <f>SUM(B41:N41)</f>
        <v>38340.240000000005</v>
      </c>
    </row>
    <row r="42" spans="1:15" ht="17.25" customHeight="1">
      <c r="A42" s="31" t="s">
        <v>57</v>
      </c>
      <c r="B42" s="45">
        <v>0</v>
      </c>
      <c r="C42" s="45">
        <v>0</v>
      </c>
      <c r="D42" s="45">
        <v>0</v>
      </c>
      <c r="E42" s="19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/>
      <c r="L42" s="45"/>
      <c r="M42" s="45"/>
      <c r="N42" s="45">
        <v>0</v>
      </c>
      <c r="O42" s="45">
        <v>0</v>
      </c>
    </row>
    <row r="43" spans="1:15" ht="17.25" customHeight="1">
      <c r="A43" s="33" t="s">
        <v>58</v>
      </c>
      <c r="B43" s="45">
        <v>0</v>
      </c>
      <c r="C43" s="45">
        <v>0</v>
      </c>
      <c r="D43" s="45">
        <v>0</v>
      </c>
      <c r="E43" s="19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/>
      <c r="L43" s="45"/>
      <c r="M43" s="45"/>
      <c r="N43" s="45">
        <v>0</v>
      </c>
      <c r="O43" s="45">
        <v>0</v>
      </c>
    </row>
    <row r="44" spans="1:15" ht="17.25" customHeight="1">
      <c r="A44" s="33" t="s">
        <v>59</v>
      </c>
      <c r="B44" s="45">
        <v>0</v>
      </c>
      <c r="C44" s="45">
        <v>0</v>
      </c>
      <c r="D44" s="45">
        <v>0</v>
      </c>
      <c r="E44" s="19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/>
      <c r="L44" s="45"/>
      <c r="M44" s="45"/>
      <c r="N44" s="45">
        <v>0</v>
      </c>
      <c r="O44" s="45">
        <v>0</v>
      </c>
    </row>
    <row r="45" spans="1:15" ht="17.25" customHeight="1">
      <c r="A45" s="46" t="s">
        <v>60</v>
      </c>
      <c r="B45" s="47">
        <f aca="true" t="shared" si="10" ref="B45:N45">ROUND(B46*B47,2)</f>
        <v>4091.68</v>
      </c>
      <c r="C45" s="47">
        <f t="shared" si="10"/>
        <v>5773.72</v>
      </c>
      <c r="D45" s="47">
        <f t="shared" si="10"/>
        <v>6385.76</v>
      </c>
      <c r="E45" s="19">
        <f t="shared" si="10"/>
        <v>0</v>
      </c>
      <c r="F45" s="47">
        <f t="shared" si="10"/>
        <v>2217.04</v>
      </c>
      <c r="G45" s="47">
        <f t="shared" si="10"/>
        <v>3445.4</v>
      </c>
      <c r="H45" s="47">
        <f t="shared" si="10"/>
        <v>1904.6</v>
      </c>
      <c r="I45" s="47">
        <f t="shared" si="10"/>
        <v>3376.92</v>
      </c>
      <c r="J45" s="47">
        <f t="shared" si="10"/>
        <v>2606.52</v>
      </c>
      <c r="K45" s="47">
        <f t="shared" si="10"/>
        <v>1343.92</v>
      </c>
      <c r="L45" s="47">
        <f t="shared" si="10"/>
        <v>1224.08</v>
      </c>
      <c r="M45" s="47">
        <f t="shared" si="10"/>
        <v>2255.56</v>
      </c>
      <c r="N45" s="47">
        <f t="shared" si="10"/>
        <v>3715.04</v>
      </c>
      <c r="O45" s="43">
        <f>SUM(B45:N45)</f>
        <v>38340.240000000005</v>
      </c>
    </row>
    <row r="46" spans="1:18" ht="17.25" customHeight="1">
      <c r="A46" s="32" t="s">
        <v>61</v>
      </c>
      <c r="B46" s="48">
        <v>956</v>
      </c>
      <c r="C46" s="48">
        <v>1349</v>
      </c>
      <c r="D46" s="48">
        <v>1492</v>
      </c>
      <c r="E46" s="19">
        <v>0</v>
      </c>
      <c r="F46" s="48">
        <v>518</v>
      </c>
      <c r="G46" s="48">
        <v>805</v>
      </c>
      <c r="H46" s="48">
        <v>445</v>
      </c>
      <c r="I46" s="48">
        <v>789</v>
      </c>
      <c r="J46" s="48">
        <v>609</v>
      </c>
      <c r="K46" s="48">
        <v>314</v>
      </c>
      <c r="L46" s="48">
        <v>286</v>
      </c>
      <c r="M46" s="48">
        <v>527</v>
      </c>
      <c r="N46" s="48">
        <v>868</v>
      </c>
      <c r="O46" s="48">
        <f>SUM(B46:N46)</f>
        <v>8958</v>
      </c>
      <c r="P46"/>
      <c r="Q46"/>
      <c r="R46"/>
    </row>
    <row r="47" spans="1:18" ht="17.25" customHeight="1">
      <c r="A47" s="32" t="s">
        <v>62</v>
      </c>
      <c r="B47" s="47">
        <v>4.28</v>
      </c>
      <c r="C47" s="47">
        <v>4.28</v>
      </c>
      <c r="D47" s="47">
        <v>4.28</v>
      </c>
      <c r="E47" s="19">
        <v>0</v>
      </c>
      <c r="F47" s="47">
        <v>4.28</v>
      </c>
      <c r="G47" s="47">
        <v>4.28</v>
      </c>
      <c r="H47" s="47">
        <v>4.28</v>
      </c>
      <c r="I47" s="47">
        <v>4.28</v>
      </c>
      <c r="J47" s="47">
        <v>4.28</v>
      </c>
      <c r="K47" s="47">
        <v>4.28</v>
      </c>
      <c r="L47" s="47">
        <v>4.28</v>
      </c>
      <c r="M47" s="47">
        <v>4.28</v>
      </c>
      <c r="N47" s="47">
        <v>4.28</v>
      </c>
      <c r="O47" s="47">
        <v>4.28</v>
      </c>
      <c r="P47" s="49"/>
      <c r="Q47"/>
      <c r="R47"/>
    </row>
    <row r="48" spans="1:15" ht="17.25" customHeight="1">
      <c r="A48" s="37"/>
      <c r="B48" s="39">
        <v>0</v>
      </c>
      <c r="C48" s="39">
        <v>0</v>
      </c>
      <c r="D48" s="39">
        <v>0</v>
      </c>
      <c r="E48" s="39"/>
      <c r="F48" s="39"/>
      <c r="G48" s="39">
        <v>0</v>
      </c>
      <c r="H48" s="39">
        <v>0</v>
      </c>
      <c r="I48" s="39"/>
      <c r="J48" s="39">
        <v>0</v>
      </c>
      <c r="K48" s="39"/>
      <c r="L48" s="39"/>
      <c r="M48" s="39"/>
      <c r="N48" s="39">
        <v>0</v>
      </c>
      <c r="O48" s="44"/>
    </row>
    <row r="49" spans="1:18" ht="17.25" customHeight="1">
      <c r="A49" s="50" t="s">
        <v>63</v>
      </c>
      <c r="B49" s="51">
        <f aca="true" t="shared" si="11" ref="B49:N49">+B50+B62</f>
        <v>1761249.79</v>
      </c>
      <c r="C49" s="51">
        <f t="shared" si="11"/>
        <v>2624983.02</v>
      </c>
      <c r="D49" s="51">
        <f t="shared" si="11"/>
        <v>2803671.9899999998</v>
      </c>
      <c r="E49" s="51">
        <f t="shared" si="11"/>
        <v>602104.36</v>
      </c>
      <c r="F49" s="51">
        <f t="shared" si="11"/>
        <v>1000834.79</v>
      </c>
      <c r="G49" s="51">
        <f t="shared" si="11"/>
        <v>1608368.73</v>
      </c>
      <c r="H49" s="51">
        <f t="shared" si="11"/>
        <v>1259513.9200000002</v>
      </c>
      <c r="I49" s="51">
        <f t="shared" si="11"/>
        <v>994907.97</v>
      </c>
      <c r="J49" s="51">
        <f t="shared" si="11"/>
        <v>1319078.99</v>
      </c>
      <c r="K49" s="51">
        <f t="shared" si="11"/>
        <v>435944.63</v>
      </c>
      <c r="L49" s="51">
        <f t="shared" si="11"/>
        <v>410816.74000000005</v>
      </c>
      <c r="M49" s="51">
        <f t="shared" si="11"/>
        <v>868809.23</v>
      </c>
      <c r="N49" s="51">
        <f t="shared" si="11"/>
        <v>1598498.21</v>
      </c>
      <c r="O49" s="51">
        <f>SUM(B49:N49)</f>
        <v>17288782.370000005</v>
      </c>
      <c r="P49"/>
      <c r="Q49"/>
      <c r="R49"/>
    </row>
    <row r="50" spans="1:18" ht="17.25" customHeight="1">
      <c r="A50" s="31" t="s">
        <v>64</v>
      </c>
      <c r="B50" s="43">
        <f aca="true" t="shared" si="12" ref="B50:N50">SUM(B51:B61)</f>
        <v>1744532.8</v>
      </c>
      <c r="C50" s="43">
        <f t="shared" si="12"/>
        <v>2601831.25</v>
      </c>
      <c r="D50" s="43">
        <f t="shared" si="12"/>
        <v>2795563.0199999996</v>
      </c>
      <c r="E50" s="43">
        <f t="shared" si="12"/>
        <v>602104.36</v>
      </c>
      <c r="F50" s="43">
        <f t="shared" si="12"/>
        <v>988302.7200000001</v>
      </c>
      <c r="G50" s="43">
        <f t="shared" si="12"/>
        <v>1585286.52</v>
      </c>
      <c r="H50" s="43">
        <f t="shared" si="12"/>
        <v>1259513.9200000002</v>
      </c>
      <c r="I50" s="43">
        <f t="shared" si="12"/>
        <v>986168.28</v>
      </c>
      <c r="J50" s="43">
        <f t="shared" si="12"/>
        <v>1310558.08</v>
      </c>
      <c r="K50" s="43">
        <f t="shared" si="12"/>
        <v>434431.99</v>
      </c>
      <c r="L50" s="43">
        <f t="shared" si="12"/>
        <v>402977.15</v>
      </c>
      <c r="M50" s="43">
        <f t="shared" si="12"/>
        <v>867345.79</v>
      </c>
      <c r="N50" s="43">
        <f t="shared" si="12"/>
        <v>1588518.98</v>
      </c>
      <c r="O50" s="43">
        <f>SUM(B50:N50)</f>
        <v>17167134.86</v>
      </c>
      <c r="P50"/>
      <c r="Q50"/>
      <c r="R50"/>
    </row>
    <row r="51" spans="1:18" ht="17.25" customHeight="1">
      <c r="A51" s="52" t="s">
        <v>65</v>
      </c>
      <c r="B51" s="43">
        <f aca="true" t="shared" si="13" ref="B51:N51">ROUND(B32*B7,2)</f>
        <v>1740441.12</v>
      </c>
      <c r="C51" s="43">
        <f t="shared" si="13"/>
        <v>2596057.53</v>
      </c>
      <c r="D51" s="43">
        <f t="shared" si="13"/>
        <v>2789177.26</v>
      </c>
      <c r="E51" s="43">
        <f t="shared" si="13"/>
        <v>602104.36</v>
      </c>
      <c r="F51" s="43">
        <f t="shared" si="13"/>
        <v>986085.68</v>
      </c>
      <c r="G51" s="43">
        <f t="shared" si="13"/>
        <v>1581841.12</v>
      </c>
      <c r="H51" s="43">
        <f t="shared" si="13"/>
        <v>1250970.51</v>
      </c>
      <c r="I51" s="43">
        <f t="shared" si="13"/>
        <v>982791.36</v>
      </c>
      <c r="J51" s="43">
        <f t="shared" si="13"/>
        <v>1307951.56</v>
      </c>
      <c r="K51" s="43">
        <f t="shared" si="13"/>
        <v>433088.07</v>
      </c>
      <c r="L51" s="43">
        <f t="shared" si="13"/>
        <v>401753.07</v>
      </c>
      <c r="M51" s="43">
        <f t="shared" si="13"/>
        <v>865090.23</v>
      </c>
      <c r="N51" s="43">
        <f t="shared" si="13"/>
        <v>1570277.64</v>
      </c>
      <c r="O51" s="43">
        <f>SUM(B51:N51)</f>
        <v>17107629.51</v>
      </c>
      <c r="P51"/>
      <c r="Q51"/>
      <c r="R51"/>
    </row>
    <row r="52" spans="1:18" ht="17.25" customHeight="1">
      <c r="A52" s="52" t="s">
        <v>66</v>
      </c>
      <c r="B52" s="39">
        <v>0</v>
      </c>
      <c r="C52" s="39"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9">
        <v>0</v>
      </c>
      <c r="J52" s="39">
        <v>0</v>
      </c>
      <c r="K52" s="39">
        <v>0</v>
      </c>
      <c r="L52" s="39">
        <v>0</v>
      </c>
      <c r="M52" s="39">
        <v>0</v>
      </c>
      <c r="N52" s="39">
        <v>0</v>
      </c>
      <c r="O52" s="39">
        <v>0</v>
      </c>
      <c r="P52"/>
      <c r="Q52"/>
      <c r="R52"/>
    </row>
    <row r="53" spans="1:18" ht="17.25" customHeight="1">
      <c r="A53" s="53" t="s">
        <v>67</v>
      </c>
      <c r="B53" s="39">
        <v>0</v>
      </c>
      <c r="C53" s="39">
        <v>0</v>
      </c>
      <c r="D53" s="39">
        <v>0</v>
      </c>
      <c r="E53" s="39">
        <v>0</v>
      </c>
      <c r="F53" s="39">
        <v>0</v>
      </c>
      <c r="G53" s="39">
        <v>0</v>
      </c>
      <c r="H53" s="39">
        <v>0</v>
      </c>
      <c r="I53" s="39">
        <v>0</v>
      </c>
      <c r="J53" s="39">
        <v>0</v>
      </c>
      <c r="K53" s="39">
        <v>0</v>
      </c>
      <c r="L53" s="39">
        <v>0</v>
      </c>
      <c r="M53" s="39">
        <v>0</v>
      </c>
      <c r="N53" s="39">
        <v>0</v>
      </c>
      <c r="O53" s="39">
        <v>0</v>
      </c>
      <c r="P53"/>
      <c r="Q53"/>
      <c r="R53"/>
    </row>
    <row r="54" spans="1:18" ht="17.25" customHeight="1">
      <c r="A54" s="52" t="s">
        <v>68</v>
      </c>
      <c r="B54" s="39">
        <v>0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/>
      <c r="Q54"/>
      <c r="R54"/>
    </row>
    <row r="55" spans="1:18" ht="17.25" customHeight="1">
      <c r="A55" s="33" t="s">
        <v>69</v>
      </c>
      <c r="B55" s="39">
        <v>0</v>
      </c>
      <c r="C55" s="39">
        <v>0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43">
        <f>+N37</f>
        <v>14526.3</v>
      </c>
      <c r="O55" s="43">
        <f>SUM(B55:N55)</f>
        <v>14526.3</v>
      </c>
      <c r="P55"/>
      <c r="Q55"/>
      <c r="R55"/>
    </row>
    <row r="56" spans="1:18" ht="17.25" customHeight="1">
      <c r="A56" s="33" t="s">
        <v>70</v>
      </c>
      <c r="B56" s="39">
        <v>0</v>
      </c>
      <c r="C56" s="39">
        <v>0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f>SUM(B56:N56)</f>
        <v>0</v>
      </c>
      <c r="P56"/>
      <c r="Q56"/>
      <c r="R56"/>
    </row>
    <row r="57" spans="1:18" ht="17.25" customHeight="1">
      <c r="A57" s="33" t="s">
        <v>71</v>
      </c>
      <c r="B57" s="54">
        <v>4091.68</v>
      </c>
      <c r="C57" s="54">
        <v>5773.72</v>
      </c>
      <c r="D57" s="54">
        <v>6385.76</v>
      </c>
      <c r="E57" s="39">
        <v>0</v>
      </c>
      <c r="F57" s="54">
        <v>2217.04</v>
      </c>
      <c r="G57" s="39">
        <v>3445.4</v>
      </c>
      <c r="H57" s="54">
        <v>1904.6</v>
      </c>
      <c r="I57" s="54">
        <v>3376.92</v>
      </c>
      <c r="J57" s="54">
        <f>+J45</f>
        <v>2606.52</v>
      </c>
      <c r="K57" s="54">
        <f>+K45</f>
        <v>1343.92</v>
      </c>
      <c r="L57" s="54">
        <f>+L45</f>
        <v>1224.08</v>
      </c>
      <c r="M57" s="54">
        <f>+M45</f>
        <v>2255.56</v>
      </c>
      <c r="N57" s="54">
        <v>3715.04</v>
      </c>
      <c r="O57" s="43">
        <f>SUM(B57:N57)</f>
        <v>38340.240000000005</v>
      </c>
      <c r="P57"/>
      <c r="Q57"/>
      <c r="R57"/>
    </row>
    <row r="58" spans="1:18" ht="17.25" customHeight="1">
      <c r="A58" s="33" t="s">
        <v>72</v>
      </c>
      <c r="B58" s="39">
        <v>0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0</v>
      </c>
      <c r="L58" s="39">
        <v>0</v>
      </c>
      <c r="M58" s="39">
        <v>0</v>
      </c>
      <c r="N58" s="39">
        <v>0</v>
      </c>
      <c r="O58" s="39">
        <f>SUM(B58:N58)</f>
        <v>0</v>
      </c>
      <c r="P58"/>
      <c r="Q58"/>
      <c r="R58"/>
    </row>
    <row r="59" spans="1:18" ht="17.25" customHeight="1">
      <c r="A59" s="33" t="s">
        <v>73</v>
      </c>
      <c r="B59" s="39">
        <v>0</v>
      </c>
      <c r="C59" s="39">
        <v>0</v>
      </c>
      <c r="D59" s="39">
        <v>0</v>
      </c>
      <c r="E59" s="39">
        <v>0</v>
      </c>
      <c r="F59" s="39">
        <v>0</v>
      </c>
      <c r="G59" s="39">
        <v>0</v>
      </c>
      <c r="H59" s="54">
        <v>6638.81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43">
        <f>SUM(B59:N59)</f>
        <v>6638.81</v>
      </c>
      <c r="P59"/>
      <c r="Q59"/>
      <c r="R59"/>
    </row>
    <row r="60" spans="1:18" ht="17.25" customHeight="1">
      <c r="A60" s="33" t="s">
        <v>74</v>
      </c>
      <c r="B60" s="39">
        <v>0</v>
      </c>
      <c r="C60" s="39">
        <v>0</v>
      </c>
      <c r="D60" s="39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/>
      <c r="Q60"/>
      <c r="R60"/>
    </row>
    <row r="61" spans="1:18" ht="17.25" customHeight="1">
      <c r="A61" s="33" t="s">
        <v>75</v>
      </c>
      <c r="B61" s="39">
        <v>0</v>
      </c>
      <c r="C61" s="39">
        <v>0</v>
      </c>
      <c r="D61" s="39">
        <v>0</v>
      </c>
      <c r="E61" s="39">
        <v>0</v>
      </c>
      <c r="F61" s="39">
        <v>0</v>
      </c>
      <c r="G61" s="39">
        <v>0</v>
      </c>
      <c r="H61" s="39">
        <v>0</v>
      </c>
      <c r="I61" s="39">
        <v>0</v>
      </c>
      <c r="J61" s="39">
        <v>0</v>
      </c>
      <c r="K61" s="39">
        <v>0</v>
      </c>
      <c r="L61" s="39">
        <v>0</v>
      </c>
      <c r="M61" s="39">
        <v>0</v>
      </c>
      <c r="N61" s="39">
        <v>0</v>
      </c>
      <c r="O61" s="39">
        <v>0</v>
      </c>
      <c r="P61"/>
      <c r="Q61"/>
      <c r="R61"/>
    </row>
    <row r="62" spans="1:18" ht="17.25" customHeight="1">
      <c r="A62" s="31" t="s">
        <v>76</v>
      </c>
      <c r="B62" s="54">
        <v>16716.99</v>
      </c>
      <c r="C62" s="54">
        <v>23151.77</v>
      </c>
      <c r="D62" s="54">
        <v>8108.97</v>
      </c>
      <c r="E62" s="39">
        <v>0</v>
      </c>
      <c r="F62" s="54">
        <v>12532.07</v>
      </c>
      <c r="G62" s="54">
        <v>23082.21</v>
      </c>
      <c r="H62" s="54">
        <v>0</v>
      </c>
      <c r="I62" s="54">
        <v>8739.69</v>
      </c>
      <c r="J62" s="54">
        <v>8520.91</v>
      </c>
      <c r="K62" s="54">
        <v>1512.64</v>
      </c>
      <c r="L62" s="54">
        <v>7839.59</v>
      </c>
      <c r="M62" s="54">
        <v>1463.44</v>
      </c>
      <c r="N62" s="54">
        <v>9979.23</v>
      </c>
      <c r="O62" s="54">
        <f>SUM(B62:N62)</f>
        <v>121647.51000000001</v>
      </c>
      <c r="P62"/>
      <c r="Q62"/>
      <c r="R62"/>
    </row>
    <row r="63" spans="1:15" ht="17.25" customHeight="1">
      <c r="A63" s="3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ht="17.25" customHeight="1">
      <c r="A64" s="55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</row>
    <row r="65" spans="1:15" ht="17.25" customHeight="1">
      <c r="A65" s="3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8" ht="18.75" customHeight="1">
      <c r="A66" s="37" t="s">
        <v>77</v>
      </c>
      <c r="B66" s="57">
        <f aca="true" t="shared" si="14" ref="B66:N66">+B67+B74+B111+B112</f>
        <v>-190066.06</v>
      </c>
      <c r="C66" s="57">
        <f t="shared" si="14"/>
        <v>-236763.35</v>
      </c>
      <c r="D66" s="57">
        <f t="shared" si="14"/>
        <v>-216942.33999999997</v>
      </c>
      <c r="E66" s="57">
        <f t="shared" si="14"/>
        <v>-147847.14</v>
      </c>
      <c r="F66" s="57">
        <f t="shared" si="14"/>
        <v>-77643.81</v>
      </c>
      <c r="G66" s="57">
        <f t="shared" si="14"/>
        <v>-216399.27</v>
      </c>
      <c r="H66" s="57">
        <f t="shared" si="14"/>
        <v>-107660.06</v>
      </c>
      <c r="I66" s="57">
        <f t="shared" si="14"/>
        <v>-105611.37000000001</v>
      </c>
      <c r="J66" s="57">
        <f t="shared" si="14"/>
        <v>-112997.86999999998</v>
      </c>
      <c r="K66" s="57">
        <f t="shared" si="14"/>
        <v>-38171.75</v>
      </c>
      <c r="L66" s="57">
        <f t="shared" si="14"/>
        <v>-47884.729999999996</v>
      </c>
      <c r="M66" s="57">
        <f t="shared" si="14"/>
        <v>-64822.3</v>
      </c>
      <c r="N66" s="57">
        <f t="shared" si="14"/>
        <v>-184102.99</v>
      </c>
      <c r="O66" s="57">
        <f aca="true" t="shared" si="15" ref="O66:O74">SUM(B66:N66)</f>
        <v>-1746913.04</v>
      </c>
      <c r="P66"/>
      <c r="Q66"/>
      <c r="R66"/>
    </row>
    <row r="67" spans="1:18" ht="18.75" customHeight="1">
      <c r="A67" s="31" t="s">
        <v>78</v>
      </c>
      <c r="B67" s="57">
        <f aca="true" t="shared" si="16" ref="B67:N67">B68+B69+B70+B71+B72+B73</f>
        <v>-176214.69999999998</v>
      </c>
      <c r="C67" s="57">
        <f t="shared" si="16"/>
        <v>-216635.59</v>
      </c>
      <c r="D67" s="57">
        <f t="shared" si="16"/>
        <v>-196865.94999999998</v>
      </c>
      <c r="E67" s="57">
        <f t="shared" si="16"/>
        <v>-33054.1</v>
      </c>
      <c r="F67" s="57">
        <f t="shared" si="16"/>
        <v>-67737.9</v>
      </c>
      <c r="G67" s="57">
        <f t="shared" si="16"/>
        <v>-203069.27</v>
      </c>
      <c r="H67" s="57">
        <f t="shared" si="16"/>
        <v>-97373.5</v>
      </c>
      <c r="I67" s="57">
        <f t="shared" si="16"/>
        <v>-97199.1</v>
      </c>
      <c r="J67" s="57">
        <f t="shared" si="16"/>
        <v>-100992.41999999998</v>
      </c>
      <c r="K67" s="57">
        <f t="shared" si="16"/>
        <v>-34226.3</v>
      </c>
      <c r="L67" s="57">
        <f t="shared" si="16"/>
        <v>-43939.28</v>
      </c>
      <c r="M67" s="57">
        <f t="shared" si="16"/>
        <v>-55729.57</v>
      </c>
      <c r="N67" s="57">
        <f t="shared" si="16"/>
        <v>-170434.8</v>
      </c>
      <c r="O67" s="57">
        <f t="shared" si="15"/>
        <v>-1493472.4800000002</v>
      </c>
      <c r="P67"/>
      <c r="Q67"/>
      <c r="R67"/>
    </row>
    <row r="68" spans="1:18" s="29" customFormat="1" ht="18.75" customHeight="1">
      <c r="A68" s="32" t="s">
        <v>79</v>
      </c>
      <c r="B68" s="58">
        <f aca="true" t="shared" si="17" ref="B68:G68">-ROUND(B9*$D$3,2)</f>
        <v>-149923.8</v>
      </c>
      <c r="C68" s="58">
        <f t="shared" si="17"/>
        <v>-211250.4</v>
      </c>
      <c r="D68" s="58">
        <f t="shared" si="17"/>
        <v>-178170.5</v>
      </c>
      <c r="E68" s="58">
        <f t="shared" si="17"/>
        <v>-33054.1</v>
      </c>
      <c r="F68" s="58">
        <f t="shared" si="17"/>
        <v>-67737.9</v>
      </c>
      <c r="G68" s="58">
        <f t="shared" si="17"/>
        <v>-130264.2</v>
      </c>
      <c r="H68" s="58">
        <f>-ROUND((H9+H29)*$D$3,2)</f>
        <v>-97373.5</v>
      </c>
      <c r="I68" s="58">
        <f aca="true" t="shared" si="18" ref="I68:N68">-ROUND(I9*$D$3,2)</f>
        <v>-50666.9</v>
      </c>
      <c r="J68" s="58">
        <f t="shared" si="18"/>
        <v>-81261.4</v>
      </c>
      <c r="K68" s="58">
        <f t="shared" si="18"/>
        <v>-28139.2</v>
      </c>
      <c r="L68" s="58">
        <f t="shared" si="18"/>
        <v>-35333.1</v>
      </c>
      <c r="M68" s="58">
        <f t="shared" si="18"/>
        <v>-43086</v>
      </c>
      <c r="N68" s="58">
        <f t="shared" si="18"/>
        <v>-170434.8</v>
      </c>
      <c r="O68" s="58">
        <f t="shared" si="15"/>
        <v>-1276695.8</v>
      </c>
      <c r="P68" s="59"/>
      <c r="Q68"/>
      <c r="R68"/>
    </row>
    <row r="69" spans="1:18" ht="18.75" customHeight="1">
      <c r="A69" s="33" t="s">
        <v>80</v>
      </c>
      <c r="B69" s="39">
        <v>0</v>
      </c>
      <c r="C69" s="39">
        <v>0</v>
      </c>
      <c r="D69" s="39">
        <v>0</v>
      </c>
      <c r="E69" s="39">
        <v>0</v>
      </c>
      <c r="F69" s="39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39">
        <v>0</v>
      </c>
      <c r="M69" s="39">
        <v>0</v>
      </c>
      <c r="N69" s="39">
        <v>0</v>
      </c>
      <c r="O69" s="39">
        <f t="shared" si="15"/>
        <v>0</v>
      </c>
      <c r="P69"/>
      <c r="Q69"/>
      <c r="R69"/>
    </row>
    <row r="70" spans="1:18" ht="18.75" customHeight="1">
      <c r="A70" s="33" t="s">
        <v>81</v>
      </c>
      <c r="B70" s="57">
        <v>-21.5</v>
      </c>
      <c r="C70" s="57">
        <v>-25.8</v>
      </c>
      <c r="D70" s="39">
        <v>-25.8</v>
      </c>
      <c r="E70" s="39">
        <v>0</v>
      </c>
      <c r="F70" s="39">
        <v>0</v>
      </c>
      <c r="G70" s="39">
        <v>-98.9</v>
      </c>
      <c r="H70" s="39">
        <v>0</v>
      </c>
      <c r="I70" s="39">
        <v>-81.7</v>
      </c>
      <c r="J70" s="57">
        <v>-23.43</v>
      </c>
      <c r="K70" s="39">
        <v>-7.23</v>
      </c>
      <c r="L70" s="39">
        <v>-10.22</v>
      </c>
      <c r="M70" s="39">
        <v>-15.02</v>
      </c>
      <c r="N70" s="39">
        <v>0</v>
      </c>
      <c r="O70" s="57">
        <f t="shared" si="15"/>
        <v>-309.6</v>
      </c>
      <c r="P70"/>
      <c r="Q70"/>
      <c r="R70"/>
    </row>
    <row r="71" spans="1:18" ht="18.75" customHeight="1">
      <c r="A71" s="33" t="s">
        <v>82</v>
      </c>
      <c r="B71" s="57">
        <v>-2949.7999999999997</v>
      </c>
      <c r="C71" s="57">
        <v>-1113.7</v>
      </c>
      <c r="D71" s="39">
        <v>-1444.8000000000002</v>
      </c>
      <c r="E71" s="39">
        <v>0</v>
      </c>
      <c r="F71" s="39">
        <v>0</v>
      </c>
      <c r="G71" s="39">
        <v>-1728.6</v>
      </c>
      <c r="H71" s="39">
        <v>0</v>
      </c>
      <c r="I71" s="39">
        <v>-1053.5</v>
      </c>
      <c r="J71" s="57">
        <v>-416.38</v>
      </c>
      <c r="K71" s="39">
        <v>-128.45999999999998</v>
      </c>
      <c r="L71" s="39">
        <v>-181.63</v>
      </c>
      <c r="M71" s="39">
        <v>-266.83</v>
      </c>
      <c r="N71" s="39">
        <v>0</v>
      </c>
      <c r="O71" s="57">
        <f t="shared" si="15"/>
        <v>-9283.699999999997</v>
      </c>
      <c r="P71"/>
      <c r="Q71"/>
      <c r="R71"/>
    </row>
    <row r="72" spans="1:18" ht="18.75" customHeight="1">
      <c r="A72" s="33" t="s">
        <v>83</v>
      </c>
      <c r="B72" s="57">
        <v>-23319.6</v>
      </c>
      <c r="C72" s="57">
        <v>-4245.69</v>
      </c>
      <c r="D72" s="39">
        <v>-17224.85</v>
      </c>
      <c r="E72" s="39">
        <v>0</v>
      </c>
      <c r="F72" s="39">
        <v>0</v>
      </c>
      <c r="G72" s="39">
        <v>-70977.57</v>
      </c>
      <c r="H72" s="39">
        <v>0</v>
      </c>
      <c r="I72" s="39">
        <v>-45397</v>
      </c>
      <c r="J72" s="57">
        <v>-19291.21</v>
      </c>
      <c r="K72" s="39">
        <v>-5951.41</v>
      </c>
      <c r="L72" s="39">
        <v>-8414.33</v>
      </c>
      <c r="M72" s="39">
        <v>-12361.72</v>
      </c>
      <c r="N72" s="39">
        <v>0</v>
      </c>
      <c r="O72" s="57">
        <f t="shared" si="15"/>
        <v>-207183.38</v>
      </c>
      <c r="P72"/>
      <c r="Q72"/>
      <c r="R72"/>
    </row>
    <row r="73" spans="1:18" ht="18.75" customHeight="1">
      <c r="A73" s="33" t="s">
        <v>84</v>
      </c>
      <c r="B73" s="39">
        <v>0</v>
      </c>
      <c r="C73" s="39">
        <v>0</v>
      </c>
      <c r="D73" s="39">
        <v>0</v>
      </c>
      <c r="E73" s="39">
        <v>0</v>
      </c>
      <c r="F73" s="39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39">
        <v>0</v>
      </c>
      <c r="M73" s="39">
        <v>0</v>
      </c>
      <c r="N73" s="39">
        <v>0</v>
      </c>
      <c r="O73" s="39">
        <f t="shared" si="15"/>
        <v>0</v>
      </c>
      <c r="P73"/>
      <c r="Q73"/>
      <c r="R73"/>
    </row>
    <row r="74" spans="1:18" s="29" customFormat="1" ht="18.75" customHeight="1">
      <c r="A74" s="31" t="s">
        <v>85</v>
      </c>
      <c r="B74" s="58">
        <f aca="true" t="shared" si="19" ref="B74:N74">SUM(B75:B110)</f>
        <v>-13851.36</v>
      </c>
      <c r="C74" s="58">
        <f t="shared" si="19"/>
        <v>-20127.76</v>
      </c>
      <c r="D74" s="57">
        <f t="shared" si="19"/>
        <v>-20076.39</v>
      </c>
      <c r="E74" s="57">
        <f t="shared" si="19"/>
        <v>-114793.04000000001</v>
      </c>
      <c r="F74" s="57">
        <f t="shared" si="19"/>
        <v>-9905.91</v>
      </c>
      <c r="G74" s="57">
        <f t="shared" si="19"/>
        <v>-13330</v>
      </c>
      <c r="H74" s="57">
        <f t="shared" si="19"/>
        <v>-10286.56</v>
      </c>
      <c r="I74" s="57">
        <f t="shared" si="19"/>
        <v>-8412.27</v>
      </c>
      <c r="J74" s="57">
        <f t="shared" si="19"/>
        <v>-12005.45</v>
      </c>
      <c r="K74" s="57">
        <f t="shared" si="19"/>
        <v>-3945.45</v>
      </c>
      <c r="L74" s="57">
        <f t="shared" si="19"/>
        <v>-3945.45</v>
      </c>
      <c r="M74" s="57">
        <f t="shared" si="19"/>
        <v>-9092.73</v>
      </c>
      <c r="N74" s="58">
        <f t="shared" si="19"/>
        <v>-13668.19</v>
      </c>
      <c r="O74" s="58">
        <f t="shared" si="15"/>
        <v>-253440.56000000003</v>
      </c>
      <c r="P74"/>
      <c r="Q74"/>
      <c r="R74"/>
    </row>
    <row r="75" spans="1:18" ht="18.75" customHeight="1">
      <c r="A75" s="33" t="s">
        <v>86</v>
      </c>
      <c r="B75" s="39">
        <v>0</v>
      </c>
      <c r="C75" s="39">
        <v>0</v>
      </c>
      <c r="D75" s="39">
        <v>0</v>
      </c>
      <c r="E75" s="39">
        <v>-46961.64</v>
      </c>
      <c r="F75" s="39">
        <v>0</v>
      </c>
      <c r="G75" s="39">
        <v>0</v>
      </c>
      <c r="H75" s="39">
        <v>0</v>
      </c>
      <c r="I75" s="39">
        <v>0</v>
      </c>
      <c r="J75" s="39">
        <v>0</v>
      </c>
      <c r="K75" s="39">
        <v>0</v>
      </c>
      <c r="L75" s="39">
        <v>0</v>
      </c>
      <c r="M75" s="39">
        <v>0</v>
      </c>
      <c r="N75" s="39">
        <v>0</v>
      </c>
      <c r="O75" s="39">
        <v>0</v>
      </c>
      <c r="P75"/>
      <c r="Q75"/>
      <c r="R75"/>
    </row>
    <row r="76" spans="1:18" ht="18.75" customHeight="1">
      <c r="A76" s="33" t="s">
        <v>87</v>
      </c>
      <c r="B76" s="39">
        <v>0</v>
      </c>
      <c r="C76" s="57">
        <v>-20.03</v>
      </c>
      <c r="D76" s="39">
        <v>0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0</v>
      </c>
      <c r="K76" s="39">
        <v>0</v>
      </c>
      <c r="L76" s="39">
        <v>0</v>
      </c>
      <c r="M76" s="39">
        <v>0</v>
      </c>
      <c r="N76" s="39">
        <v>0</v>
      </c>
      <c r="O76" s="58">
        <f>SUM(B76:N76)</f>
        <v>-20.03</v>
      </c>
      <c r="P76"/>
      <c r="Q76"/>
      <c r="R76"/>
    </row>
    <row r="77" spans="1:18" ht="18.75" customHeight="1">
      <c r="A77" s="33" t="s">
        <v>88</v>
      </c>
      <c r="B77" s="39">
        <v>0</v>
      </c>
      <c r="C77" s="39">
        <v>0</v>
      </c>
      <c r="D77" s="57">
        <v>-1067.75</v>
      </c>
      <c r="E77" s="57">
        <v>-2488.9</v>
      </c>
      <c r="F77" s="57">
        <v>0</v>
      </c>
      <c r="G77" s="39">
        <v>0</v>
      </c>
      <c r="H77" s="57">
        <v>-380.65</v>
      </c>
      <c r="I77" s="39">
        <v>0</v>
      </c>
      <c r="J77" s="39">
        <v>0</v>
      </c>
      <c r="K77" s="39">
        <v>0</v>
      </c>
      <c r="L77" s="39">
        <v>0</v>
      </c>
      <c r="M77" s="39">
        <v>0</v>
      </c>
      <c r="N77" s="39">
        <v>0</v>
      </c>
      <c r="O77" s="58">
        <f>SUM(B77:N77)</f>
        <v>-3937.3</v>
      </c>
      <c r="P77"/>
      <c r="Q77"/>
      <c r="R77"/>
    </row>
    <row r="78" spans="1:18" ht="18.75" customHeight="1">
      <c r="A78" s="33" t="s">
        <v>89</v>
      </c>
      <c r="B78" s="39">
        <v>0</v>
      </c>
      <c r="C78" s="39">
        <v>0</v>
      </c>
      <c r="D78" s="39">
        <v>0</v>
      </c>
      <c r="E78" s="57">
        <v>-60000</v>
      </c>
      <c r="F78" s="39">
        <v>0</v>
      </c>
      <c r="G78" s="39">
        <v>0</v>
      </c>
      <c r="H78" s="39">
        <v>0</v>
      </c>
      <c r="I78" s="39">
        <v>0</v>
      </c>
      <c r="J78" s="39">
        <v>0</v>
      </c>
      <c r="K78" s="39">
        <v>0</v>
      </c>
      <c r="L78" s="39">
        <v>0</v>
      </c>
      <c r="M78" s="39">
        <v>0</v>
      </c>
      <c r="N78" s="39">
        <v>0</v>
      </c>
      <c r="O78" s="57">
        <f>SUM(B78:N78)</f>
        <v>-60000</v>
      </c>
      <c r="P78"/>
      <c r="Q78"/>
      <c r="R78"/>
    </row>
    <row r="79" spans="1:18" ht="18.75" customHeight="1">
      <c r="A79" s="52" t="s">
        <v>90</v>
      </c>
      <c r="B79" s="57">
        <v>-13851.36</v>
      </c>
      <c r="C79" s="57">
        <v>-20107.73</v>
      </c>
      <c r="D79" s="57">
        <v>-19008.64</v>
      </c>
      <c r="E79" s="57">
        <v>-4805</v>
      </c>
      <c r="F79" s="57">
        <v>-9905.91</v>
      </c>
      <c r="G79" s="57">
        <v>-13330</v>
      </c>
      <c r="H79" s="57">
        <v>-9905.91</v>
      </c>
      <c r="I79" s="57">
        <v>-8412.27</v>
      </c>
      <c r="J79" s="57">
        <v>-12005.45</v>
      </c>
      <c r="K79" s="57">
        <v>-3945.45</v>
      </c>
      <c r="L79" s="57">
        <v>-3945.45</v>
      </c>
      <c r="M79" s="57">
        <v>-8017.73</v>
      </c>
      <c r="N79" s="57">
        <v>-13668.19</v>
      </c>
      <c r="O79" s="58">
        <f>SUM(B79:N79)</f>
        <v>-140909.09</v>
      </c>
      <c r="P79"/>
      <c r="Q79"/>
      <c r="R79"/>
    </row>
    <row r="80" spans="1:18" ht="18.75" customHeight="1">
      <c r="A80" s="33" t="s">
        <v>91</v>
      </c>
      <c r="B80" s="39">
        <v>0</v>
      </c>
      <c r="C80" s="39">
        <v>0</v>
      </c>
      <c r="D80" s="39">
        <v>0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39">
        <v>0</v>
      </c>
      <c r="K80" s="39">
        <v>0</v>
      </c>
      <c r="L80" s="39">
        <v>0</v>
      </c>
      <c r="M80" s="39">
        <v>0</v>
      </c>
      <c r="N80" s="39">
        <v>0</v>
      </c>
      <c r="O80" s="39">
        <v>0</v>
      </c>
      <c r="P80"/>
      <c r="Q80"/>
      <c r="R80"/>
    </row>
    <row r="81" spans="1:18" ht="18.75" customHeight="1">
      <c r="A81" s="33" t="s">
        <v>92</v>
      </c>
      <c r="B81" s="39">
        <v>0</v>
      </c>
      <c r="C81" s="39">
        <v>0</v>
      </c>
      <c r="D81" s="39">
        <v>0</v>
      </c>
      <c r="E81" s="39">
        <v>0</v>
      </c>
      <c r="F81" s="39">
        <v>0</v>
      </c>
      <c r="G81" s="39">
        <v>0</v>
      </c>
      <c r="H81" s="39">
        <v>0</v>
      </c>
      <c r="I81" s="39">
        <v>0</v>
      </c>
      <c r="J81" s="39">
        <v>0</v>
      </c>
      <c r="K81" s="39">
        <v>0</v>
      </c>
      <c r="L81" s="39">
        <v>0</v>
      </c>
      <c r="M81" s="39">
        <v>0</v>
      </c>
      <c r="N81" s="39">
        <v>0</v>
      </c>
      <c r="O81" s="39">
        <v>0</v>
      </c>
      <c r="P81"/>
      <c r="Q81"/>
      <c r="R81"/>
    </row>
    <row r="82" spans="1:18" ht="18.75" customHeight="1">
      <c r="A82" s="33" t="s">
        <v>93</v>
      </c>
      <c r="B82" s="39">
        <v>0</v>
      </c>
      <c r="C82" s="39">
        <v>0</v>
      </c>
      <c r="D82" s="39">
        <v>0</v>
      </c>
      <c r="E82" s="39">
        <v>0</v>
      </c>
      <c r="F82" s="39">
        <v>0</v>
      </c>
      <c r="G82" s="39">
        <v>0</v>
      </c>
      <c r="H82" s="39">
        <v>0</v>
      </c>
      <c r="I82" s="39">
        <v>0</v>
      </c>
      <c r="J82" s="39">
        <v>0</v>
      </c>
      <c r="K82" s="39">
        <v>0</v>
      </c>
      <c r="L82" s="39">
        <v>0</v>
      </c>
      <c r="M82" s="39">
        <v>0</v>
      </c>
      <c r="N82" s="39">
        <v>0</v>
      </c>
      <c r="O82" s="39">
        <v>0</v>
      </c>
      <c r="P82"/>
      <c r="Q82"/>
      <c r="R82"/>
    </row>
    <row r="83" spans="1:18" ht="18.75" customHeight="1">
      <c r="A83" s="33" t="s">
        <v>94</v>
      </c>
      <c r="B83" s="39">
        <v>0</v>
      </c>
      <c r="C83" s="39">
        <v>0</v>
      </c>
      <c r="D83" s="39">
        <v>0</v>
      </c>
      <c r="E83" s="39">
        <v>0</v>
      </c>
      <c r="F83" s="39">
        <v>0</v>
      </c>
      <c r="G83" s="39">
        <v>0</v>
      </c>
      <c r="H83" s="39">
        <v>0</v>
      </c>
      <c r="I83" s="39">
        <v>0</v>
      </c>
      <c r="J83" s="39">
        <v>0</v>
      </c>
      <c r="K83" s="39">
        <v>0</v>
      </c>
      <c r="L83" s="39">
        <v>0</v>
      </c>
      <c r="M83" s="39">
        <v>0</v>
      </c>
      <c r="N83" s="39">
        <v>0</v>
      </c>
      <c r="O83" s="39">
        <v>0</v>
      </c>
      <c r="P83"/>
      <c r="Q83"/>
      <c r="R83"/>
    </row>
    <row r="84" spans="1:18" ht="18.75" customHeight="1">
      <c r="A84" s="33" t="s">
        <v>95</v>
      </c>
      <c r="B84" s="39">
        <v>0</v>
      </c>
      <c r="C84" s="39">
        <v>0</v>
      </c>
      <c r="D84" s="39">
        <v>0</v>
      </c>
      <c r="E84" s="39">
        <v>0</v>
      </c>
      <c r="F84" s="39">
        <v>0</v>
      </c>
      <c r="G84" s="39">
        <v>0</v>
      </c>
      <c r="H84" s="39">
        <v>0</v>
      </c>
      <c r="I84" s="39">
        <v>0</v>
      </c>
      <c r="J84" s="39">
        <v>0</v>
      </c>
      <c r="K84" s="39">
        <v>0</v>
      </c>
      <c r="L84" s="39">
        <v>0</v>
      </c>
      <c r="M84" s="39">
        <v>0</v>
      </c>
      <c r="N84" s="39">
        <v>0</v>
      </c>
      <c r="O84" s="39">
        <v>0</v>
      </c>
      <c r="P84"/>
      <c r="Q84"/>
      <c r="R84"/>
    </row>
    <row r="85" spans="1:18" ht="18.75" customHeight="1">
      <c r="A85" s="33" t="s">
        <v>96</v>
      </c>
      <c r="B85" s="39">
        <v>0</v>
      </c>
      <c r="C85" s="39">
        <v>0</v>
      </c>
      <c r="D85" s="39">
        <v>0</v>
      </c>
      <c r="E85" s="39">
        <v>0</v>
      </c>
      <c r="F85" s="39">
        <v>0</v>
      </c>
      <c r="G85" s="39">
        <v>0</v>
      </c>
      <c r="H85" s="39">
        <v>0</v>
      </c>
      <c r="I85" s="39">
        <v>0</v>
      </c>
      <c r="J85" s="39">
        <v>0</v>
      </c>
      <c r="K85" s="39">
        <v>0</v>
      </c>
      <c r="L85" s="39">
        <v>0</v>
      </c>
      <c r="M85" s="39">
        <v>0</v>
      </c>
      <c r="N85" s="39">
        <v>0</v>
      </c>
      <c r="O85" s="39">
        <v>0</v>
      </c>
      <c r="P85"/>
      <c r="Q85"/>
      <c r="R85"/>
    </row>
    <row r="86" spans="1:18" ht="18.75" customHeight="1">
      <c r="A86" s="33" t="s">
        <v>97</v>
      </c>
      <c r="B86" s="39">
        <v>0</v>
      </c>
      <c r="C86" s="39">
        <v>0</v>
      </c>
      <c r="D86" s="39">
        <v>0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0</v>
      </c>
      <c r="K86" s="39">
        <v>0</v>
      </c>
      <c r="L86" s="39">
        <v>0</v>
      </c>
      <c r="M86" s="39">
        <v>0</v>
      </c>
      <c r="N86" s="39">
        <v>0</v>
      </c>
      <c r="O86" s="39">
        <v>0</v>
      </c>
      <c r="P86"/>
      <c r="Q86"/>
      <c r="R86"/>
    </row>
    <row r="87" spans="1:18" ht="18.75" customHeight="1">
      <c r="A87" s="33" t="s">
        <v>98</v>
      </c>
      <c r="B87" s="39">
        <v>0</v>
      </c>
      <c r="C87" s="39">
        <v>0</v>
      </c>
      <c r="D87" s="39">
        <v>0</v>
      </c>
      <c r="E87" s="39">
        <v>0</v>
      </c>
      <c r="F87" s="39">
        <v>0</v>
      </c>
      <c r="G87" s="39">
        <v>0</v>
      </c>
      <c r="H87" s="39">
        <v>0</v>
      </c>
      <c r="I87" s="39">
        <v>0</v>
      </c>
      <c r="J87" s="39">
        <v>0</v>
      </c>
      <c r="K87" s="39">
        <v>0</v>
      </c>
      <c r="L87" s="39">
        <v>0</v>
      </c>
      <c r="M87" s="39">
        <v>0</v>
      </c>
      <c r="N87" s="39">
        <v>0</v>
      </c>
      <c r="O87" s="39">
        <v>0</v>
      </c>
      <c r="P87"/>
      <c r="Q87"/>
      <c r="R87"/>
    </row>
    <row r="88" spans="1:18" ht="18.75" customHeight="1">
      <c r="A88" s="33" t="s">
        <v>99</v>
      </c>
      <c r="B88" s="39">
        <v>0</v>
      </c>
      <c r="C88" s="39">
        <v>0</v>
      </c>
      <c r="D88" s="39">
        <v>0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39">
        <v>0</v>
      </c>
      <c r="K88" s="39">
        <v>0</v>
      </c>
      <c r="L88" s="39">
        <v>0</v>
      </c>
      <c r="M88" s="39">
        <v>-1075</v>
      </c>
      <c r="N88" s="39">
        <v>0</v>
      </c>
      <c r="O88" s="58">
        <f>SUM(B88:N88)</f>
        <v>-1075</v>
      </c>
      <c r="P88"/>
      <c r="Q88"/>
      <c r="R88"/>
    </row>
    <row r="89" spans="1:18" ht="18.75" customHeight="1">
      <c r="A89" s="33" t="s">
        <v>100</v>
      </c>
      <c r="B89" s="39">
        <v>0</v>
      </c>
      <c r="C89" s="39">
        <v>0</v>
      </c>
      <c r="D89" s="39">
        <v>0</v>
      </c>
      <c r="E89" s="39">
        <v>0</v>
      </c>
      <c r="F89" s="39">
        <v>0</v>
      </c>
      <c r="G89" s="39">
        <v>0</v>
      </c>
      <c r="H89" s="39">
        <v>0</v>
      </c>
      <c r="I89" s="39">
        <v>0</v>
      </c>
      <c r="J89" s="39">
        <v>0</v>
      </c>
      <c r="K89" s="39">
        <v>0</v>
      </c>
      <c r="L89" s="39">
        <v>0</v>
      </c>
      <c r="M89" s="39">
        <v>0</v>
      </c>
      <c r="N89" s="39">
        <v>0</v>
      </c>
      <c r="O89" s="39">
        <v>0</v>
      </c>
      <c r="P89"/>
      <c r="Q89"/>
      <c r="R89"/>
    </row>
    <row r="90" spans="1:18" ht="18.75" customHeight="1">
      <c r="A90" s="33" t="s">
        <v>101</v>
      </c>
      <c r="B90" s="39">
        <v>0</v>
      </c>
      <c r="C90" s="39">
        <v>0</v>
      </c>
      <c r="D90" s="39">
        <v>0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0</v>
      </c>
      <c r="P90"/>
      <c r="Q90"/>
      <c r="R90"/>
    </row>
    <row r="91" spans="1:18" ht="18.75" customHeight="1">
      <c r="A91" s="33" t="s">
        <v>102</v>
      </c>
      <c r="B91" s="39">
        <v>0</v>
      </c>
      <c r="C91" s="39">
        <v>0</v>
      </c>
      <c r="D91" s="39">
        <v>0</v>
      </c>
      <c r="E91" s="39">
        <v>-537.5</v>
      </c>
      <c r="F91" s="39">
        <v>0</v>
      </c>
      <c r="G91" s="39">
        <v>0</v>
      </c>
      <c r="H91" s="39">
        <v>0</v>
      </c>
      <c r="I91" s="39">
        <v>0</v>
      </c>
      <c r="J91" s="39">
        <v>0</v>
      </c>
      <c r="K91" s="39">
        <v>0</v>
      </c>
      <c r="L91" s="39">
        <v>0</v>
      </c>
      <c r="M91" s="39">
        <v>0</v>
      </c>
      <c r="N91" s="39">
        <v>0</v>
      </c>
      <c r="O91" s="58">
        <f>SUM(B91:N91)</f>
        <v>-537.5</v>
      </c>
      <c r="P91"/>
      <c r="Q91"/>
      <c r="R91"/>
    </row>
    <row r="92" spans="1:18" ht="18.75" customHeight="1">
      <c r="A92" s="33" t="s">
        <v>103</v>
      </c>
      <c r="B92" s="39">
        <v>0</v>
      </c>
      <c r="C92" s="39">
        <v>0</v>
      </c>
      <c r="D92" s="39">
        <v>0</v>
      </c>
      <c r="E92" s="39">
        <v>0</v>
      </c>
      <c r="F92" s="39">
        <v>0</v>
      </c>
      <c r="G92" s="39">
        <v>0</v>
      </c>
      <c r="H92" s="39">
        <v>0</v>
      </c>
      <c r="I92" s="39">
        <v>0</v>
      </c>
      <c r="J92" s="39">
        <v>0</v>
      </c>
      <c r="K92" s="39">
        <v>0</v>
      </c>
      <c r="L92" s="39">
        <v>0</v>
      </c>
      <c r="M92" s="39">
        <v>0</v>
      </c>
      <c r="N92" s="39">
        <v>0</v>
      </c>
      <c r="O92" s="39">
        <v>0</v>
      </c>
      <c r="P92"/>
      <c r="Q92"/>
      <c r="R92"/>
    </row>
    <row r="93" spans="1:18" ht="18.75" customHeight="1">
      <c r="A93" s="33" t="s">
        <v>104</v>
      </c>
      <c r="B93" s="39">
        <v>0</v>
      </c>
      <c r="C93" s="39">
        <v>0</v>
      </c>
      <c r="D93" s="39">
        <v>0</v>
      </c>
      <c r="E93" s="39">
        <v>0</v>
      </c>
      <c r="F93" s="39">
        <v>0</v>
      </c>
      <c r="G93" s="39">
        <v>0</v>
      </c>
      <c r="H93" s="39">
        <v>0</v>
      </c>
      <c r="I93" s="39">
        <v>0</v>
      </c>
      <c r="J93" s="39">
        <v>0</v>
      </c>
      <c r="K93" s="39">
        <v>0</v>
      </c>
      <c r="L93" s="39">
        <v>0</v>
      </c>
      <c r="M93" s="39">
        <v>0</v>
      </c>
      <c r="N93" s="39">
        <v>0</v>
      </c>
      <c r="O93" s="39">
        <v>0</v>
      </c>
      <c r="P93"/>
      <c r="Q93"/>
      <c r="R93"/>
    </row>
    <row r="94" spans="1:18" ht="18.75" customHeight="1">
      <c r="A94" s="33" t="s">
        <v>105</v>
      </c>
      <c r="B94" s="39">
        <v>0</v>
      </c>
      <c r="C94" s="39">
        <v>0</v>
      </c>
      <c r="D94" s="39">
        <v>0</v>
      </c>
      <c r="E94" s="39">
        <v>0</v>
      </c>
      <c r="F94" s="39">
        <v>0</v>
      </c>
      <c r="G94" s="39">
        <v>0</v>
      </c>
      <c r="H94" s="39">
        <v>0</v>
      </c>
      <c r="I94" s="39">
        <v>0</v>
      </c>
      <c r="J94" s="39">
        <v>0</v>
      </c>
      <c r="K94" s="39">
        <v>0</v>
      </c>
      <c r="L94" s="39">
        <v>0</v>
      </c>
      <c r="M94" s="39">
        <v>0</v>
      </c>
      <c r="N94" s="39">
        <v>0</v>
      </c>
      <c r="O94" s="39">
        <v>0</v>
      </c>
      <c r="P94"/>
      <c r="Q94"/>
      <c r="R94"/>
    </row>
    <row r="95" spans="1:18" ht="18.75" customHeight="1">
      <c r="A95" s="33" t="s">
        <v>106</v>
      </c>
      <c r="B95" s="39">
        <v>0</v>
      </c>
      <c r="C95" s="39">
        <v>0</v>
      </c>
      <c r="D95" s="39">
        <v>0</v>
      </c>
      <c r="E95" s="39">
        <v>0</v>
      </c>
      <c r="F95" s="39">
        <v>0</v>
      </c>
      <c r="G95" s="39">
        <v>0</v>
      </c>
      <c r="H95" s="39">
        <v>0</v>
      </c>
      <c r="I95" s="39">
        <v>0</v>
      </c>
      <c r="J95" s="39">
        <v>0</v>
      </c>
      <c r="K95" s="39">
        <v>0</v>
      </c>
      <c r="L95" s="39">
        <v>0</v>
      </c>
      <c r="M95" s="39">
        <v>0</v>
      </c>
      <c r="N95" s="39">
        <v>0</v>
      </c>
      <c r="O95" s="39">
        <v>0</v>
      </c>
      <c r="P95"/>
      <c r="Q95"/>
      <c r="R95"/>
    </row>
    <row r="96" spans="1:18" ht="18.75" customHeight="1">
      <c r="A96" s="33" t="s">
        <v>107</v>
      </c>
      <c r="B96" s="39">
        <v>0</v>
      </c>
      <c r="C96" s="39">
        <v>0</v>
      </c>
      <c r="D96" s="39">
        <v>0</v>
      </c>
      <c r="E96" s="39">
        <v>0</v>
      </c>
      <c r="F96" s="39">
        <v>0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0</v>
      </c>
      <c r="M96" s="39">
        <v>0</v>
      </c>
      <c r="N96" s="39">
        <v>0</v>
      </c>
      <c r="O96" s="39">
        <v>0</v>
      </c>
      <c r="P96" s="60"/>
      <c r="Q96"/>
      <c r="R96"/>
    </row>
    <row r="97" spans="1:18" ht="18.75" customHeight="1">
      <c r="A97" s="33" t="s">
        <v>108</v>
      </c>
      <c r="B97" s="39">
        <v>0</v>
      </c>
      <c r="C97" s="39">
        <v>0</v>
      </c>
      <c r="D97" s="39">
        <v>0</v>
      </c>
      <c r="E97" s="39">
        <v>0</v>
      </c>
      <c r="F97" s="39">
        <v>0</v>
      </c>
      <c r="G97" s="39">
        <v>0</v>
      </c>
      <c r="H97" s="39">
        <v>0</v>
      </c>
      <c r="I97" s="39">
        <v>0</v>
      </c>
      <c r="J97" s="39">
        <v>0</v>
      </c>
      <c r="K97" s="39">
        <v>0</v>
      </c>
      <c r="L97" s="39">
        <v>0</v>
      </c>
      <c r="M97" s="39">
        <v>0</v>
      </c>
      <c r="N97" s="39">
        <v>0</v>
      </c>
      <c r="O97" s="39">
        <v>0</v>
      </c>
      <c r="P97" s="61"/>
      <c r="Q97"/>
      <c r="R97"/>
    </row>
    <row r="98" spans="1:18" ht="18.75" customHeight="1">
      <c r="A98" s="33" t="s">
        <v>109</v>
      </c>
      <c r="B98" s="39">
        <v>0</v>
      </c>
      <c r="C98" s="39">
        <v>0</v>
      </c>
      <c r="D98" s="39">
        <v>0</v>
      </c>
      <c r="E98" s="39">
        <v>0</v>
      </c>
      <c r="F98" s="39">
        <v>0</v>
      </c>
      <c r="G98" s="39">
        <v>0</v>
      </c>
      <c r="H98" s="39">
        <v>0</v>
      </c>
      <c r="I98" s="39">
        <v>0</v>
      </c>
      <c r="J98" s="39">
        <v>0</v>
      </c>
      <c r="K98" s="39">
        <v>0</v>
      </c>
      <c r="L98" s="39">
        <v>0</v>
      </c>
      <c r="M98" s="39">
        <v>0</v>
      </c>
      <c r="N98" s="39">
        <v>0</v>
      </c>
      <c r="O98" s="39">
        <v>0</v>
      </c>
      <c r="P98" s="61"/>
      <c r="Q98"/>
      <c r="R98"/>
    </row>
    <row r="99" spans="1:18" ht="18.75" customHeight="1">
      <c r="A99" s="33" t="s">
        <v>110</v>
      </c>
      <c r="B99" s="39">
        <v>0</v>
      </c>
      <c r="C99" s="39">
        <v>0</v>
      </c>
      <c r="D99" s="39">
        <v>0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0</v>
      </c>
      <c r="L99" s="39">
        <v>0</v>
      </c>
      <c r="M99" s="39">
        <v>0</v>
      </c>
      <c r="N99" s="39">
        <v>0</v>
      </c>
      <c r="O99" s="39">
        <v>0</v>
      </c>
      <c r="P99" s="61"/>
      <c r="Q99"/>
      <c r="R99"/>
    </row>
    <row r="100" spans="1:18" ht="18.75" customHeight="1">
      <c r="A100" s="33" t="s">
        <v>111</v>
      </c>
      <c r="B100" s="39">
        <v>0</v>
      </c>
      <c r="C100" s="39">
        <v>0</v>
      </c>
      <c r="D100" s="39">
        <v>0</v>
      </c>
      <c r="E100" s="39">
        <v>0</v>
      </c>
      <c r="F100" s="39">
        <v>0</v>
      </c>
      <c r="G100" s="39">
        <v>0</v>
      </c>
      <c r="H100" s="39">
        <v>0</v>
      </c>
      <c r="I100" s="39">
        <v>0</v>
      </c>
      <c r="J100" s="39">
        <v>0</v>
      </c>
      <c r="K100" s="39">
        <v>0</v>
      </c>
      <c r="L100" s="39">
        <v>0</v>
      </c>
      <c r="M100" s="39">
        <v>0</v>
      </c>
      <c r="N100" s="39">
        <v>0</v>
      </c>
      <c r="O100" s="39">
        <v>0</v>
      </c>
      <c r="P100" s="61"/>
      <c r="Q100"/>
      <c r="R100"/>
    </row>
    <row r="101" spans="1:18" ht="18.75" customHeight="1">
      <c r="A101" s="33" t="s">
        <v>112</v>
      </c>
      <c r="B101" s="39">
        <v>0</v>
      </c>
      <c r="C101" s="39">
        <v>0</v>
      </c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0</v>
      </c>
      <c r="K101" s="39">
        <v>0</v>
      </c>
      <c r="L101" s="39">
        <v>0</v>
      </c>
      <c r="M101" s="39">
        <v>0</v>
      </c>
      <c r="N101" s="39">
        <v>0</v>
      </c>
      <c r="O101" s="39">
        <v>0</v>
      </c>
      <c r="P101" s="61"/>
      <c r="Q101"/>
      <c r="R101"/>
    </row>
    <row r="102" spans="1:16" s="29" customFormat="1" ht="18.75" customHeight="1">
      <c r="A102" s="32" t="s">
        <v>113</v>
      </c>
      <c r="B102" s="39">
        <v>0</v>
      </c>
      <c r="C102" s="39">
        <v>0</v>
      </c>
      <c r="D102" s="39">
        <v>0</v>
      </c>
      <c r="E102" s="39">
        <v>0</v>
      </c>
      <c r="F102" s="39">
        <v>0</v>
      </c>
      <c r="G102" s="39">
        <v>0</v>
      </c>
      <c r="H102" s="39">
        <v>0</v>
      </c>
      <c r="I102" s="39">
        <v>0</v>
      </c>
      <c r="J102" s="39">
        <v>0</v>
      </c>
      <c r="K102" s="39">
        <v>0</v>
      </c>
      <c r="L102" s="39">
        <v>0</v>
      </c>
      <c r="M102" s="39">
        <v>0</v>
      </c>
      <c r="N102" s="39">
        <v>0</v>
      </c>
      <c r="O102" s="39">
        <v>0</v>
      </c>
      <c r="P102" s="62"/>
    </row>
    <row r="103" spans="1:18" ht="18.75" customHeight="1">
      <c r="A103" s="32" t="s">
        <v>114</v>
      </c>
      <c r="B103" s="39">
        <v>0</v>
      </c>
      <c r="C103" s="39">
        <v>0</v>
      </c>
      <c r="D103" s="39">
        <v>0</v>
      </c>
      <c r="E103" s="39">
        <v>0</v>
      </c>
      <c r="F103" s="39">
        <v>0</v>
      </c>
      <c r="G103" s="39">
        <v>0</v>
      </c>
      <c r="H103" s="39">
        <v>0</v>
      </c>
      <c r="I103" s="39">
        <v>0</v>
      </c>
      <c r="J103" s="39">
        <v>0</v>
      </c>
      <c r="K103" s="39">
        <v>0</v>
      </c>
      <c r="L103" s="39">
        <v>0</v>
      </c>
      <c r="M103" s="39">
        <v>0</v>
      </c>
      <c r="N103" s="39">
        <v>0</v>
      </c>
      <c r="O103" s="39">
        <v>0</v>
      </c>
      <c r="P103" s="61"/>
      <c r="Q103"/>
      <c r="R103"/>
    </row>
    <row r="104" spans="1:18" ht="18.75" customHeight="1">
      <c r="A104" s="32" t="s">
        <v>115</v>
      </c>
      <c r="B104" s="39">
        <v>0</v>
      </c>
      <c r="C104" s="39">
        <v>0</v>
      </c>
      <c r="D104" s="39">
        <v>0</v>
      </c>
      <c r="E104" s="39">
        <v>0</v>
      </c>
      <c r="F104" s="39">
        <v>0</v>
      </c>
      <c r="G104" s="39">
        <v>0</v>
      </c>
      <c r="H104" s="39">
        <v>0</v>
      </c>
      <c r="I104" s="39">
        <v>0</v>
      </c>
      <c r="J104" s="39">
        <v>0</v>
      </c>
      <c r="K104" s="39">
        <v>0</v>
      </c>
      <c r="L104" s="39">
        <v>0</v>
      </c>
      <c r="M104" s="39">
        <v>0</v>
      </c>
      <c r="N104" s="39">
        <v>0</v>
      </c>
      <c r="O104" s="39">
        <v>0</v>
      </c>
      <c r="P104" s="61"/>
      <c r="Q104"/>
      <c r="R104"/>
    </row>
    <row r="105" spans="1:18" ht="18.75" customHeight="1">
      <c r="A105" s="63" t="s">
        <v>116</v>
      </c>
      <c r="B105" s="39">
        <v>0</v>
      </c>
      <c r="C105" s="39">
        <v>0</v>
      </c>
      <c r="D105" s="39">
        <v>0</v>
      </c>
      <c r="E105" s="39">
        <v>0</v>
      </c>
      <c r="F105" s="39">
        <v>0</v>
      </c>
      <c r="G105" s="39">
        <v>0</v>
      </c>
      <c r="H105" s="39">
        <v>0</v>
      </c>
      <c r="I105" s="39">
        <v>0</v>
      </c>
      <c r="J105" s="39">
        <v>0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61"/>
      <c r="Q105"/>
      <c r="R105"/>
    </row>
    <row r="106" spans="1:18" ht="18.75" customHeight="1">
      <c r="A106" s="20" t="s">
        <v>117</v>
      </c>
      <c r="B106" s="39">
        <v>0</v>
      </c>
      <c r="C106" s="39">
        <v>0</v>
      </c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0</v>
      </c>
      <c r="K106" s="39">
        <v>0</v>
      </c>
      <c r="L106" s="39">
        <v>0</v>
      </c>
      <c r="M106" s="39">
        <v>0</v>
      </c>
      <c r="N106" s="39">
        <v>0</v>
      </c>
      <c r="O106" s="39">
        <v>0</v>
      </c>
      <c r="P106" s="61"/>
      <c r="Q106"/>
      <c r="R106"/>
    </row>
    <row r="107" spans="1:18" ht="18.75" customHeight="1">
      <c r="A107" s="20" t="s">
        <v>118</v>
      </c>
      <c r="B107" s="39">
        <v>0</v>
      </c>
      <c r="C107" s="39">
        <v>0</v>
      </c>
      <c r="D107" s="39">
        <v>0</v>
      </c>
      <c r="E107" s="39">
        <v>0</v>
      </c>
      <c r="F107" s="39">
        <v>0</v>
      </c>
      <c r="G107" s="39">
        <v>0</v>
      </c>
      <c r="H107" s="39">
        <v>0</v>
      </c>
      <c r="I107" s="39">
        <v>0</v>
      </c>
      <c r="J107" s="39">
        <v>0</v>
      </c>
      <c r="K107" s="39">
        <v>0</v>
      </c>
      <c r="L107" s="39">
        <v>0</v>
      </c>
      <c r="M107" s="39">
        <v>0</v>
      </c>
      <c r="N107" s="39">
        <v>0</v>
      </c>
      <c r="O107" s="39">
        <f>SUM(B107:N107)</f>
        <v>0</v>
      </c>
      <c r="P107" s="61"/>
      <c r="Q107"/>
      <c r="R107"/>
    </row>
    <row r="108" spans="1:18" ht="18.75" customHeight="1">
      <c r="A108" s="20" t="s">
        <v>119</v>
      </c>
      <c r="B108" s="39">
        <v>0</v>
      </c>
      <c r="C108" s="39">
        <v>0</v>
      </c>
      <c r="D108" s="39">
        <v>0</v>
      </c>
      <c r="E108" s="39">
        <v>0</v>
      </c>
      <c r="F108" s="39">
        <v>0</v>
      </c>
      <c r="G108" s="39">
        <v>0</v>
      </c>
      <c r="H108" s="39">
        <v>0</v>
      </c>
      <c r="I108" s="39">
        <v>0</v>
      </c>
      <c r="J108" s="39">
        <v>0</v>
      </c>
      <c r="K108" s="39">
        <v>0</v>
      </c>
      <c r="L108" s="39">
        <v>0</v>
      </c>
      <c r="M108" s="39">
        <v>0</v>
      </c>
      <c r="N108" s="39">
        <v>0</v>
      </c>
      <c r="O108" s="39">
        <v>0</v>
      </c>
      <c r="P108" s="61"/>
      <c r="Q108"/>
      <c r="R108"/>
    </row>
    <row r="109" spans="1:18" s="29" customFormat="1" ht="18.75" customHeight="1">
      <c r="A109" s="32" t="s">
        <v>120</v>
      </c>
      <c r="B109" s="39">
        <v>0</v>
      </c>
      <c r="C109" s="39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39">
        <v>0</v>
      </c>
      <c r="K109" s="39">
        <v>0</v>
      </c>
      <c r="L109" s="39">
        <v>0</v>
      </c>
      <c r="M109" s="39">
        <v>0</v>
      </c>
      <c r="N109" s="42">
        <v>0</v>
      </c>
      <c r="O109" s="39">
        <f>SUM(B109:N109)</f>
        <v>0</v>
      </c>
      <c r="P109" s="62"/>
      <c r="Q109"/>
      <c r="R109"/>
    </row>
    <row r="110" spans="1:16" ht="18.75" customHeight="1">
      <c r="A110" s="20"/>
      <c r="B110" s="39">
        <v>0</v>
      </c>
      <c r="C110" s="39">
        <v>0</v>
      </c>
      <c r="D110" s="39">
        <v>0</v>
      </c>
      <c r="E110" s="39"/>
      <c r="F110" s="39"/>
      <c r="G110" s="39">
        <v>0</v>
      </c>
      <c r="H110" s="39">
        <v>0</v>
      </c>
      <c r="I110" s="39"/>
      <c r="J110" s="39">
        <v>0</v>
      </c>
      <c r="K110" s="39"/>
      <c r="L110" s="39"/>
      <c r="M110" s="39"/>
      <c r="N110" s="39">
        <v>0</v>
      </c>
      <c r="O110" s="39"/>
      <c r="P110" s="61"/>
    </row>
    <row r="111" spans="1:18" ht="18.75" customHeight="1">
      <c r="A111" s="31" t="s">
        <v>121</v>
      </c>
      <c r="B111" s="39">
        <v>0</v>
      </c>
      <c r="C111" s="39">
        <v>0</v>
      </c>
      <c r="D111" s="39">
        <v>0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f aca="true" t="shared" si="20" ref="O111:O118">SUM(B111:N111)</f>
        <v>0</v>
      </c>
      <c r="P111" s="61"/>
      <c r="Q111"/>
      <c r="R111"/>
    </row>
    <row r="112" spans="1:18" ht="18.75" customHeight="1">
      <c r="A112" s="31" t="s">
        <v>122</v>
      </c>
      <c r="B112" s="39">
        <v>0</v>
      </c>
      <c r="C112" s="39">
        <v>0</v>
      </c>
      <c r="D112" s="39">
        <v>0</v>
      </c>
      <c r="E112" s="39">
        <v>0</v>
      </c>
      <c r="F112" s="39">
        <v>0</v>
      </c>
      <c r="G112" s="39">
        <v>0</v>
      </c>
      <c r="H112" s="39">
        <v>0</v>
      </c>
      <c r="I112" s="39">
        <v>0</v>
      </c>
      <c r="J112" s="39">
        <v>0</v>
      </c>
      <c r="K112" s="39">
        <v>0</v>
      </c>
      <c r="L112" s="39">
        <v>0</v>
      </c>
      <c r="M112" s="39">
        <v>0</v>
      </c>
      <c r="N112" s="39">
        <v>0</v>
      </c>
      <c r="O112" s="39">
        <f t="shared" si="20"/>
        <v>0</v>
      </c>
      <c r="P112" s="60"/>
      <c r="Q112"/>
      <c r="R112"/>
    </row>
    <row r="113" spans="1:16" ht="18.75" customHeight="1">
      <c r="A113" s="31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  <c r="L113" s="44"/>
      <c r="M113" s="44"/>
      <c r="N113" s="44">
        <v>0</v>
      </c>
      <c r="O113" s="36">
        <f t="shared" si="20"/>
        <v>0</v>
      </c>
      <c r="P113" s="64"/>
    </row>
    <row r="114" spans="1:16" ht="18.75" customHeight="1">
      <c r="A114" s="31" t="s">
        <v>123</v>
      </c>
      <c r="B114" s="65">
        <f aca="true" t="shared" si="21" ref="B114:N114">+B115+B116</f>
        <v>1571183.73</v>
      </c>
      <c r="C114" s="65">
        <f t="shared" si="21"/>
        <v>2388219.6700000004</v>
      </c>
      <c r="D114" s="65">
        <f t="shared" si="21"/>
        <v>2586729.6499999994</v>
      </c>
      <c r="E114" s="65">
        <f t="shared" si="21"/>
        <v>454257.22</v>
      </c>
      <c r="F114" s="65">
        <f t="shared" si="21"/>
        <v>923190.98</v>
      </c>
      <c r="G114" s="65">
        <f t="shared" si="21"/>
        <v>1391969.46</v>
      </c>
      <c r="H114" s="65">
        <f t="shared" si="21"/>
        <v>1151853.86</v>
      </c>
      <c r="I114" s="65">
        <f t="shared" si="21"/>
        <v>889296.6</v>
      </c>
      <c r="J114" s="65">
        <f t="shared" si="21"/>
        <v>1206081.12</v>
      </c>
      <c r="K114" s="65">
        <f t="shared" si="21"/>
        <v>397772.88</v>
      </c>
      <c r="L114" s="65">
        <f t="shared" si="21"/>
        <v>362932.01</v>
      </c>
      <c r="M114" s="65">
        <f t="shared" si="21"/>
        <v>803986.93</v>
      </c>
      <c r="N114" s="65">
        <f t="shared" si="21"/>
        <v>1414395.22</v>
      </c>
      <c r="O114" s="66">
        <f t="shared" si="20"/>
        <v>15541869.33</v>
      </c>
      <c r="P114" s="67"/>
    </row>
    <row r="115" spans="1:16" ht="18" customHeight="1">
      <c r="A115" s="31" t="s">
        <v>124</v>
      </c>
      <c r="B115" s="65">
        <f aca="true" t="shared" si="22" ref="B115:N115">+B50+B67+B74+B111</f>
        <v>1554466.74</v>
      </c>
      <c r="C115" s="65">
        <f t="shared" si="22"/>
        <v>2365067.9000000004</v>
      </c>
      <c r="D115" s="65">
        <f t="shared" si="22"/>
        <v>2578620.6799999992</v>
      </c>
      <c r="E115" s="65">
        <f t="shared" si="22"/>
        <v>454257.22</v>
      </c>
      <c r="F115" s="65">
        <f t="shared" si="22"/>
        <v>910658.91</v>
      </c>
      <c r="G115" s="65">
        <f t="shared" si="22"/>
        <v>1368887.25</v>
      </c>
      <c r="H115" s="65">
        <f t="shared" si="22"/>
        <v>1151853.86</v>
      </c>
      <c r="I115" s="65">
        <f t="shared" si="22"/>
        <v>880556.91</v>
      </c>
      <c r="J115" s="65">
        <f t="shared" si="22"/>
        <v>1197560.2100000002</v>
      </c>
      <c r="K115" s="65">
        <f t="shared" si="22"/>
        <v>396260.24</v>
      </c>
      <c r="L115" s="65">
        <f t="shared" si="22"/>
        <v>355092.42</v>
      </c>
      <c r="M115" s="65">
        <f t="shared" si="22"/>
        <v>802523.4900000001</v>
      </c>
      <c r="N115" s="65">
        <f t="shared" si="22"/>
        <v>1404415.99</v>
      </c>
      <c r="O115" s="66">
        <f t="shared" si="20"/>
        <v>15420221.82</v>
      </c>
      <c r="P115" s="64"/>
    </row>
    <row r="116" spans="1:16" ht="18.75" customHeight="1">
      <c r="A116" s="31" t="s">
        <v>125</v>
      </c>
      <c r="B116" s="65">
        <f aca="true" t="shared" si="23" ref="B116:N116">IF(+B62+B112+B117&lt;0,0,(B62+B112+B117))</f>
        <v>16716.99</v>
      </c>
      <c r="C116" s="65">
        <f t="shared" si="23"/>
        <v>23151.77</v>
      </c>
      <c r="D116" s="65">
        <f t="shared" si="23"/>
        <v>8108.97</v>
      </c>
      <c r="E116" s="65">
        <f t="shared" si="23"/>
        <v>0</v>
      </c>
      <c r="F116" s="65">
        <f t="shared" si="23"/>
        <v>12532.07</v>
      </c>
      <c r="G116" s="65">
        <f t="shared" si="23"/>
        <v>23082.21</v>
      </c>
      <c r="H116" s="65">
        <f t="shared" si="23"/>
        <v>0</v>
      </c>
      <c r="I116" s="65">
        <f t="shared" si="23"/>
        <v>8739.69</v>
      </c>
      <c r="J116" s="65">
        <f t="shared" si="23"/>
        <v>8520.91</v>
      </c>
      <c r="K116" s="65">
        <f t="shared" si="23"/>
        <v>1512.64</v>
      </c>
      <c r="L116" s="65">
        <f t="shared" si="23"/>
        <v>7839.59</v>
      </c>
      <c r="M116" s="65">
        <f t="shared" si="23"/>
        <v>1463.44</v>
      </c>
      <c r="N116" s="65">
        <f t="shared" si="23"/>
        <v>9979.23</v>
      </c>
      <c r="O116" s="66">
        <f t="shared" si="20"/>
        <v>121647.51000000001</v>
      </c>
      <c r="P116" s="68"/>
    </row>
    <row r="117" spans="1:17" ht="18.75" customHeight="1">
      <c r="A117" s="31" t="s">
        <v>126</v>
      </c>
      <c r="B117" s="39">
        <v>0</v>
      </c>
      <c r="C117" s="39">
        <v>0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58"/>
      <c r="L117" s="58"/>
      <c r="M117" s="58"/>
      <c r="N117" s="39">
        <v>0</v>
      </c>
      <c r="O117" s="36">
        <f t="shared" si="20"/>
        <v>0</v>
      </c>
      <c r="P117" s="69"/>
      <c r="Q117" s="49"/>
    </row>
    <row r="118" spans="1:18" ht="18.75" customHeight="1">
      <c r="A118" s="31" t="s">
        <v>127</v>
      </c>
      <c r="B118" s="39">
        <v>0</v>
      </c>
      <c r="C118" s="39">
        <v>0</v>
      </c>
      <c r="D118" s="39">
        <v>0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6">
        <f t="shared" si="20"/>
        <v>0</v>
      </c>
      <c r="P118"/>
      <c r="Q118"/>
      <c r="R118"/>
    </row>
    <row r="119" spans="1:15" ht="18.75" customHeight="1">
      <c r="A119" s="37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1:15" ht="18.75" customHeight="1">
      <c r="A120" s="70"/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1:15" ht="18.75" customHeight="1">
      <c r="A121" s="15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</row>
    <row r="122" spans="1:16" ht="18.75" customHeight="1">
      <c r="A122" s="72" t="s">
        <v>128</v>
      </c>
      <c r="B122" s="73">
        <v>0</v>
      </c>
      <c r="C122" s="73">
        <v>0</v>
      </c>
      <c r="D122" s="73">
        <v>0</v>
      </c>
      <c r="E122" s="73">
        <v>0</v>
      </c>
      <c r="F122" s="73">
        <v>0</v>
      </c>
      <c r="G122" s="73">
        <v>0</v>
      </c>
      <c r="H122" s="73">
        <v>0</v>
      </c>
      <c r="I122" s="73">
        <v>0</v>
      </c>
      <c r="J122" s="73">
        <v>0</v>
      </c>
      <c r="K122" s="74">
        <v>0</v>
      </c>
      <c r="L122" s="74">
        <v>0</v>
      </c>
      <c r="M122" s="74">
        <v>0</v>
      </c>
      <c r="N122" s="73">
        <v>0</v>
      </c>
      <c r="O122" s="75">
        <f>SUM(O123:O154)</f>
        <v>15541869.31</v>
      </c>
      <c r="P122" s="64"/>
    </row>
    <row r="123" spans="1:15" ht="18.75" customHeight="1">
      <c r="A123" s="76" t="s">
        <v>129</v>
      </c>
      <c r="B123" s="77">
        <v>192610.5</v>
      </c>
      <c r="C123" s="74">
        <v>0</v>
      </c>
      <c r="D123" s="74">
        <v>0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5">
        <f aca="true" t="shared" si="24" ref="O123:O154">SUM(B123:N123)</f>
        <v>192610.5</v>
      </c>
    </row>
    <row r="124" spans="1:15" ht="18.75" customHeight="1">
      <c r="A124" s="76" t="s">
        <v>130</v>
      </c>
      <c r="B124" s="77">
        <v>1378573.24</v>
      </c>
      <c r="C124" s="74">
        <v>0</v>
      </c>
      <c r="D124" s="74">
        <v>0</v>
      </c>
      <c r="E124" s="74">
        <v>0</v>
      </c>
      <c r="F124" s="74">
        <v>0</v>
      </c>
      <c r="G124" s="74">
        <v>0</v>
      </c>
      <c r="H124" s="74">
        <v>0</v>
      </c>
      <c r="I124" s="74">
        <v>0</v>
      </c>
      <c r="J124" s="74">
        <v>0</v>
      </c>
      <c r="K124" s="74">
        <v>0</v>
      </c>
      <c r="L124" s="74">
        <v>0</v>
      </c>
      <c r="M124" s="74">
        <v>0</v>
      </c>
      <c r="N124" s="74">
        <v>0</v>
      </c>
      <c r="O124" s="75">
        <f t="shared" si="24"/>
        <v>1378573.24</v>
      </c>
    </row>
    <row r="125" spans="1:15" ht="18.75" customHeight="1">
      <c r="A125" s="76" t="s">
        <v>131</v>
      </c>
      <c r="B125" s="74">
        <v>0</v>
      </c>
      <c r="C125" s="77">
        <v>2388219.66</v>
      </c>
      <c r="D125" s="74">
        <v>0</v>
      </c>
      <c r="E125" s="74">
        <v>0</v>
      </c>
      <c r="F125" s="74">
        <v>0</v>
      </c>
      <c r="G125" s="74">
        <v>0</v>
      </c>
      <c r="H125" s="74">
        <v>0</v>
      </c>
      <c r="I125" s="74">
        <v>0</v>
      </c>
      <c r="J125" s="74">
        <v>0</v>
      </c>
      <c r="K125" s="74">
        <v>0</v>
      </c>
      <c r="L125" s="74">
        <v>0</v>
      </c>
      <c r="M125" s="74">
        <v>0</v>
      </c>
      <c r="N125" s="74">
        <v>0</v>
      </c>
      <c r="O125" s="75">
        <f t="shared" si="24"/>
        <v>2388219.66</v>
      </c>
    </row>
    <row r="126" spans="1:15" ht="18.75" customHeight="1">
      <c r="A126" s="76" t="s">
        <v>132</v>
      </c>
      <c r="B126" s="74">
        <v>0</v>
      </c>
      <c r="C126" s="74">
        <v>0</v>
      </c>
      <c r="D126" s="74">
        <v>0</v>
      </c>
      <c r="E126" s="74">
        <v>0</v>
      </c>
      <c r="F126" s="74">
        <v>0</v>
      </c>
      <c r="G126" s="74">
        <v>0</v>
      </c>
      <c r="H126" s="74">
        <v>0</v>
      </c>
      <c r="I126" s="74">
        <v>0</v>
      </c>
      <c r="J126" s="74">
        <v>0</v>
      </c>
      <c r="K126" s="74">
        <v>0</v>
      </c>
      <c r="L126" s="74">
        <v>0</v>
      </c>
      <c r="M126" s="74">
        <v>0</v>
      </c>
      <c r="N126" s="74">
        <v>0</v>
      </c>
      <c r="O126" s="75">
        <f t="shared" si="24"/>
        <v>0</v>
      </c>
    </row>
    <row r="127" spans="1:15" ht="18.75" customHeight="1">
      <c r="A127" s="76" t="s">
        <v>133</v>
      </c>
      <c r="B127" s="74">
        <v>0</v>
      </c>
      <c r="C127" s="74">
        <v>0</v>
      </c>
      <c r="D127" s="74">
        <v>0</v>
      </c>
      <c r="E127" s="74">
        <v>0</v>
      </c>
      <c r="F127" s="74">
        <v>0</v>
      </c>
      <c r="G127" s="74">
        <v>0</v>
      </c>
      <c r="H127" s="74">
        <v>0</v>
      </c>
      <c r="I127" s="74">
        <v>0</v>
      </c>
      <c r="J127" s="74">
        <v>0</v>
      </c>
      <c r="K127" s="74">
        <v>0</v>
      </c>
      <c r="L127" s="74">
        <v>0</v>
      </c>
      <c r="M127" s="74">
        <v>0</v>
      </c>
      <c r="N127" s="74">
        <v>0</v>
      </c>
      <c r="O127" s="75">
        <f t="shared" si="24"/>
        <v>0</v>
      </c>
    </row>
    <row r="128" spans="1:15" ht="18.75" customHeight="1">
      <c r="A128" s="76" t="s">
        <v>134</v>
      </c>
      <c r="B128" s="74">
        <v>0</v>
      </c>
      <c r="C128" s="74">
        <v>0</v>
      </c>
      <c r="D128" s="74">
        <v>0</v>
      </c>
      <c r="E128" s="74">
        <v>0</v>
      </c>
      <c r="F128" s="74">
        <v>0</v>
      </c>
      <c r="G128" s="74">
        <v>0</v>
      </c>
      <c r="H128" s="74">
        <v>0</v>
      </c>
      <c r="I128" s="74">
        <v>0</v>
      </c>
      <c r="J128" s="74">
        <v>0</v>
      </c>
      <c r="K128" s="74">
        <v>0</v>
      </c>
      <c r="L128" s="74">
        <v>0</v>
      </c>
      <c r="M128" s="74">
        <v>0</v>
      </c>
      <c r="N128" s="74">
        <v>0</v>
      </c>
      <c r="O128" s="75">
        <f t="shared" si="24"/>
        <v>0</v>
      </c>
    </row>
    <row r="129" spans="1:15" ht="18.75" customHeight="1">
      <c r="A129" s="76" t="s">
        <v>135</v>
      </c>
      <c r="B129" s="74">
        <v>0</v>
      </c>
      <c r="C129" s="74">
        <v>0</v>
      </c>
      <c r="D129" s="74">
        <v>0</v>
      </c>
      <c r="E129" s="74">
        <v>0</v>
      </c>
      <c r="F129" s="74">
        <v>0</v>
      </c>
      <c r="G129" s="74">
        <v>0</v>
      </c>
      <c r="H129" s="74">
        <v>0</v>
      </c>
      <c r="I129" s="74">
        <v>0</v>
      </c>
      <c r="J129" s="74">
        <v>0</v>
      </c>
      <c r="K129" s="74">
        <v>0</v>
      </c>
      <c r="L129" s="74">
        <v>0</v>
      </c>
      <c r="M129" s="74">
        <v>0</v>
      </c>
      <c r="N129" s="74">
        <v>0</v>
      </c>
      <c r="O129" s="75">
        <f t="shared" si="24"/>
        <v>0</v>
      </c>
    </row>
    <row r="130" spans="1:15" ht="18.75" customHeight="1">
      <c r="A130" s="76" t="s">
        <v>136</v>
      </c>
      <c r="B130" s="74">
        <v>0</v>
      </c>
      <c r="C130" s="74">
        <v>0</v>
      </c>
      <c r="D130" s="74">
        <v>0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75">
        <f t="shared" si="24"/>
        <v>0</v>
      </c>
    </row>
    <row r="131" spans="1:15" ht="18.75" customHeight="1">
      <c r="A131" s="76" t="s">
        <v>137</v>
      </c>
      <c r="B131" s="74">
        <v>0</v>
      </c>
      <c r="C131" s="74">
        <v>0</v>
      </c>
      <c r="D131" s="74">
        <v>0</v>
      </c>
      <c r="E131" s="74">
        <v>0</v>
      </c>
      <c r="F131" s="74">
        <v>0</v>
      </c>
      <c r="G131" s="74">
        <v>0</v>
      </c>
      <c r="H131" s="74">
        <v>0</v>
      </c>
      <c r="I131" s="74">
        <v>0</v>
      </c>
      <c r="J131" s="74">
        <v>0</v>
      </c>
      <c r="K131" s="74">
        <v>0</v>
      </c>
      <c r="L131" s="74">
        <v>0</v>
      </c>
      <c r="M131" s="74">
        <v>0</v>
      </c>
      <c r="N131" s="74">
        <v>0</v>
      </c>
      <c r="O131" s="75">
        <f t="shared" si="24"/>
        <v>0</v>
      </c>
    </row>
    <row r="132" spans="1:15" ht="18.75" customHeight="1">
      <c r="A132" s="76" t="s">
        <v>138</v>
      </c>
      <c r="B132" s="74">
        <v>0</v>
      </c>
      <c r="C132" s="74">
        <v>0</v>
      </c>
      <c r="D132" s="74">
        <v>0</v>
      </c>
      <c r="E132" s="74">
        <v>0</v>
      </c>
      <c r="F132" s="74">
        <v>0</v>
      </c>
      <c r="G132" s="74">
        <v>0</v>
      </c>
      <c r="H132" s="74">
        <v>0</v>
      </c>
      <c r="I132" s="74">
        <v>0</v>
      </c>
      <c r="J132" s="74">
        <v>0</v>
      </c>
      <c r="K132" s="74">
        <v>0</v>
      </c>
      <c r="L132" s="74">
        <v>0</v>
      </c>
      <c r="M132" s="74">
        <v>0</v>
      </c>
      <c r="N132" s="74">
        <v>0</v>
      </c>
      <c r="O132" s="75">
        <f t="shared" si="24"/>
        <v>0</v>
      </c>
    </row>
    <row r="133" spans="1:15" ht="18.75" customHeight="1">
      <c r="A133" s="76" t="s">
        <v>139</v>
      </c>
      <c r="B133" s="78">
        <v>0</v>
      </c>
      <c r="C133" s="78">
        <v>0</v>
      </c>
      <c r="D133" s="78">
        <v>0</v>
      </c>
      <c r="E133" s="78">
        <v>0</v>
      </c>
      <c r="F133" s="78">
        <v>0</v>
      </c>
      <c r="G133" s="78">
        <v>0</v>
      </c>
      <c r="H133" s="74">
        <v>0</v>
      </c>
      <c r="I133" s="74">
        <v>0</v>
      </c>
      <c r="J133" s="78">
        <v>0</v>
      </c>
      <c r="K133" s="74">
        <v>0</v>
      </c>
      <c r="L133" s="74">
        <v>0</v>
      </c>
      <c r="M133" s="74">
        <v>0</v>
      </c>
      <c r="N133" s="78">
        <v>0</v>
      </c>
      <c r="O133" s="75">
        <f t="shared" si="24"/>
        <v>0</v>
      </c>
    </row>
    <row r="134" spans="1:15" ht="18.75" customHeight="1">
      <c r="A134" s="76" t="s">
        <v>140</v>
      </c>
      <c r="B134" s="74">
        <v>0</v>
      </c>
      <c r="C134" s="74">
        <v>0</v>
      </c>
      <c r="D134" s="74">
        <v>0</v>
      </c>
      <c r="E134" s="74">
        <v>0</v>
      </c>
      <c r="F134" s="74">
        <v>0</v>
      </c>
      <c r="G134" s="74">
        <v>0</v>
      </c>
      <c r="H134" s="74">
        <v>0</v>
      </c>
      <c r="I134" s="74">
        <v>0</v>
      </c>
      <c r="J134" s="78">
        <v>0</v>
      </c>
      <c r="K134" s="74">
        <v>0</v>
      </c>
      <c r="L134" s="74">
        <v>0</v>
      </c>
      <c r="M134" s="74">
        <v>0</v>
      </c>
      <c r="N134" s="74">
        <v>0</v>
      </c>
      <c r="O134" s="75">
        <f t="shared" si="24"/>
        <v>0</v>
      </c>
    </row>
    <row r="135" spans="1:15" ht="18.75" customHeight="1">
      <c r="A135" s="76" t="s">
        <v>141</v>
      </c>
      <c r="B135" s="74">
        <v>0</v>
      </c>
      <c r="C135" s="74">
        <v>0</v>
      </c>
      <c r="D135" s="74">
        <v>0</v>
      </c>
      <c r="E135" s="74">
        <v>0</v>
      </c>
      <c r="F135" s="74">
        <v>0</v>
      </c>
      <c r="G135" s="74">
        <v>0</v>
      </c>
      <c r="H135" s="74">
        <v>0</v>
      </c>
      <c r="I135" s="74">
        <v>0</v>
      </c>
      <c r="J135" s="78">
        <v>0</v>
      </c>
      <c r="K135" s="74">
        <v>0</v>
      </c>
      <c r="L135" s="74">
        <v>0</v>
      </c>
      <c r="M135" s="74">
        <v>0</v>
      </c>
      <c r="N135" s="74">
        <v>0</v>
      </c>
      <c r="O135" s="75">
        <f t="shared" si="24"/>
        <v>0</v>
      </c>
    </row>
    <row r="136" spans="1:15" ht="18.75" customHeight="1">
      <c r="A136" s="76" t="s">
        <v>142</v>
      </c>
      <c r="B136" s="74">
        <v>0</v>
      </c>
      <c r="C136" s="74">
        <v>0</v>
      </c>
      <c r="D136" s="74">
        <v>0</v>
      </c>
      <c r="E136" s="74">
        <v>0</v>
      </c>
      <c r="F136" s="74">
        <v>0</v>
      </c>
      <c r="G136" s="74">
        <v>0</v>
      </c>
      <c r="H136" s="74">
        <v>0</v>
      </c>
      <c r="I136" s="74">
        <v>0</v>
      </c>
      <c r="J136" s="78">
        <v>0</v>
      </c>
      <c r="K136" s="74">
        <v>0</v>
      </c>
      <c r="L136" s="74">
        <v>0</v>
      </c>
      <c r="M136" s="74">
        <v>0</v>
      </c>
      <c r="N136" s="74">
        <v>0</v>
      </c>
      <c r="O136" s="75">
        <f t="shared" si="24"/>
        <v>0</v>
      </c>
    </row>
    <row r="137" spans="1:15" ht="18.75" customHeight="1">
      <c r="A137" s="76" t="s">
        <v>143</v>
      </c>
      <c r="B137" s="74">
        <v>0</v>
      </c>
      <c r="C137" s="74">
        <v>0</v>
      </c>
      <c r="D137" s="74">
        <v>0</v>
      </c>
      <c r="E137" s="74">
        <v>0</v>
      </c>
      <c r="F137" s="74">
        <v>0</v>
      </c>
      <c r="G137" s="74">
        <v>0</v>
      </c>
      <c r="H137" s="74">
        <v>0</v>
      </c>
      <c r="I137" s="74">
        <v>0</v>
      </c>
      <c r="J137" s="78">
        <v>0</v>
      </c>
      <c r="K137" s="74">
        <v>0</v>
      </c>
      <c r="L137" s="74">
        <v>0</v>
      </c>
      <c r="M137" s="74">
        <v>0</v>
      </c>
      <c r="N137" s="74">
        <v>0</v>
      </c>
      <c r="O137" s="75">
        <f t="shared" si="24"/>
        <v>0</v>
      </c>
    </row>
    <row r="138" spans="1:15" ht="18.75" customHeight="1">
      <c r="A138" s="76" t="s">
        <v>144</v>
      </c>
      <c r="B138" s="74">
        <v>0</v>
      </c>
      <c r="C138" s="74">
        <v>0</v>
      </c>
      <c r="D138" s="74">
        <v>0</v>
      </c>
      <c r="E138" s="74">
        <v>0</v>
      </c>
      <c r="F138" s="74">
        <v>0</v>
      </c>
      <c r="G138" s="74">
        <v>0</v>
      </c>
      <c r="H138" s="74">
        <v>0</v>
      </c>
      <c r="I138" s="74">
        <v>0</v>
      </c>
      <c r="J138" s="78">
        <v>0</v>
      </c>
      <c r="K138" s="74">
        <v>0</v>
      </c>
      <c r="L138" s="74">
        <v>0</v>
      </c>
      <c r="M138" s="74">
        <v>0</v>
      </c>
      <c r="N138" s="74">
        <v>0</v>
      </c>
      <c r="O138" s="75">
        <f t="shared" si="24"/>
        <v>0</v>
      </c>
    </row>
    <row r="139" spans="1:18" ht="18.75" customHeight="1">
      <c r="A139" s="76" t="s">
        <v>145</v>
      </c>
      <c r="B139" s="74">
        <v>0</v>
      </c>
      <c r="C139" s="74">
        <v>0</v>
      </c>
      <c r="D139" s="74">
        <v>0</v>
      </c>
      <c r="E139" s="74">
        <v>0</v>
      </c>
      <c r="F139" s="74">
        <v>0</v>
      </c>
      <c r="G139" s="74">
        <v>0</v>
      </c>
      <c r="H139" s="74">
        <v>0</v>
      </c>
      <c r="I139" s="74">
        <v>0</v>
      </c>
      <c r="J139" s="78">
        <v>0</v>
      </c>
      <c r="K139" s="74">
        <v>0</v>
      </c>
      <c r="L139" s="74">
        <v>0</v>
      </c>
      <c r="M139" s="74">
        <v>0</v>
      </c>
      <c r="N139" s="77">
        <v>502398.11</v>
      </c>
      <c r="O139" s="75">
        <f t="shared" si="24"/>
        <v>502398.11</v>
      </c>
      <c r="R139"/>
    </row>
    <row r="140" spans="1:18" ht="18.75" customHeight="1">
      <c r="A140" s="76" t="s">
        <v>146</v>
      </c>
      <c r="B140" s="74">
        <v>0</v>
      </c>
      <c r="C140" s="74">
        <v>0</v>
      </c>
      <c r="D140" s="74">
        <v>0</v>
      </c>
      <c r="E140" s="74">
        <v>0</v>
      </c>
      <c r="F140" s="74">
        <v>0</v>
      </c>
      <c r="G140" s="74">
        <v>0</v>
      </c>
      <c r="H140" s="74">
        <v>0</v>
      </c>
      <c r="I140" s="74">
        <v>0</v>
      </c>
      <c r="J140" s="78">
        <v>0</v>
      </c>
      <c r="K140" s="74">
        <v>0</v>
      </c>
      <c r="L140" s="74">
        <v>0</v>
      </c>
      <c r="M140" s="74">
        <v>0</v>
      </c>
      <c r="N140" s="77">
        <v>911997.11</v>
      </c>
      <c r="O140" s="75">
        <f t="shared" si="24"/>
        <v>911997.11</v>
      </c>
      <c r="R140"/>
    </row>
    <row r="141" spans="1:15" ht="18.75" customHeight="1">
      <c r="A141" s="76" t="s">
        <v>147</v>
      </c>
      <c r="B141" s="74">
        <v>0</v>
      </c>
      <c r="C141" s="74">
        <v>0</v>
      </c>
      <c r="D141" s="74">
        <v>0</v>
      </c>
      <c r="E141" s="77">
        <v>454257.22</v>
      </c>
      <c r="F141" s="74">
        <v>0</v>
      </c>
      <c r="G141" s="74">
        <v>0</v>
      </c>
      <c r="H141" s="74">
        <v>0</v>
      </c>
      <c r="I141" s="74">
        <v>0</v>
      </c>
      <c r="J141" s="78">
        <v>0</v>
      </c>
      <c r="K141" s="74">
        <v>0</v>
      </c>
      <c r="L141" s="74">
        <v>0</v>
      </c>
      <c r="M141" s="74">
        <v>0</v>
      </c>
      <c r="N141" s="74">
        <v>0</v>
      </c>
      <c r="O141" s="75">
        <f t="shared" si="24"/>
        <v>454257.22</v>
      </c>
    </row>
    <row r="142" spans="1:15" ht="18.75" customHeight="1">
      <c r="A142" s="76" t="s">
        <v>148</v>
      </c>
      <c r="B142" s="74">
        <v>0</v>
      </c>
      <c r="C142" s="74">
        <v>0</v>
      </c>
      <c r="D142" s="74">
        <v>0</v>
      </c>
      <c r="E142" s="74">
        <v>0</v>
      </c>
      <c r="F142" s="77">
        <v>923190.98</v>
      </c>
      <c r="G142" s="74">
        <v>0</v>
      </c>
      <c r="H142" s="74">
        <v>0</v>
      </c>
      <c r="I142" s="74">
        <v>0</v>
      </c>
      <c r="J142" s="78">
        <v>0</v>
      </c>
      <c r="K142" s="74">
        <v>0</v>
      </c>
      <c r="L142" s="74">
        <v>0</v>
      </c>
      <c r="M142" s="74">
        <v>0</v>
      </c>
      <c r="N142" s="74">
        <v>0</v>
      </c>
      <c r="O142" s="75">
        <f t="shared" si="24"/>
        <v>923190.98</v>
      </c>
    </row>
    <row r="143" spans="1:17" ht="18.75" customHeight="1">
      <c r="A143" s="76" t="s">
        <v>149</v>
      </c>
      <c r="B143" s="74">
        <v>0</v>
      </c>
      <c r="C143" s="74">
        <v>0</v>
      </c>
      <c r="D143" s="74">
        <v>0</v>
      </c>
      <c r="E143" s="74">
        <v>0</v>
      </c>
      <c r="F143" s="74">
        <v>0</v>
      </c>
      <c r="G143" s="74">
        <v>0</v>
      </c>
      <c r="H143" s="77">
        <v>1151853.86</v>
      </c>
      <c r="I143" s="74">
        <v>0</v>
      </c>
      <c r="J143" s="78">
        <v>0</v>
      </c>
      <c r="K143" s="74">
        <v>0</v>
      </c>
      <c r="L143" s="74">
        <v>0</v>
      </c>
      <c r="M143" s="74">
        <v>0</v>
      </c>
      <c r="N143" s="74">
        <v>0</v>
      </c>
      <c r="O143" s="75">
        <f t="shared" si="24"/>
        <v>1151853.86</v>
      </c>
      <c r="P143" s="79"/>
      <c r="Q143" s="79"/>
    </row>
    <row r="144" spans="1:15" ht="18.75" customHeight="1">
      <c r="A144" s="76" t="s">
        <v>150</v>
      </c>
      <c r="B144" s="74">
        <v>0</v>
      </c>
      <c r="C144" s="74">
        <v>0</v>
      </c>
      <c r="D144" s="74">
        <v>0</v>
      </c>
      <c r="E144" s="74">
        <v>0</v>
      </c>
      <c r="F144" s="74">
        <v>0</v>
      </c>
      <c r="G144" s="74">
        <v>0</v>
      </c>
      <c r="H144" s="74">
        <v>0</v>
      </c>
      <c r="I144" s="74">
        <v>0</v>
      </c>
      <c r="J144" s="74">
        <v>0</v>
      </c>
      <c r="K144" s="74">
        <v>0</v>
      </c>
      <c r="L144" s="74">
        <v>0</v>
      </c>
      <c r="M144" s="74">
        <v>0</v>
      </c>
      <c r="N144" s="74">
        <v>0</v>
      </c>
      <c r="O144" s="75">
        <f t="shared" si="24"/>
        <v>0</v>
      </c>
    </row>
    <row r="145" spans="1:15" ht="18" customHeight="1">
      <c r="A145" s="76" t="s">
        <v>151</v>
      </c>
      <c r="B145" s="74">
        <v>0</v>
      </c>
      <c r="C145" s="74">
        <v>0</v>
      </c>
      <c r="D145" s="74">
        <v>0</v>
      </c>
      <c r="E145" s="74">
        <v>0</v>
      </c>
      <c r="F145" s="74">
        <v>0</v>
      </c>
      <c r="G145" s="74">
        <v>0</v>
      </c>
      <c r="H145" s="74">
        <v>0</v>
      </c>
      <c r="I145" s="74">
        <v>0</v>
      </c>
      <c r="J145" s="74">
        <v>0</v>
      </c>
      <c r="K145" s="74">
        <v>0</v>
      </c>
      <c r="L145" s="74">
        <v>0</v>
      </c>
      <c r="M145" s="74">
        <v>0</v>
      </c>
      <c r="N145" s="74">
        <v>0</v>
      </c>
      <c r="O145" s="75">
        <f t="shared" si="24"/>
        <v>0</v>
      </c>
    </row>
    <row r="146" spans="1:15" ht="18" customHeight="1">
      <c r="A146" s="76" t="s">
        <v>152</v>
      </c>
      <c r="B146" s="74">
        <v>0</v>
      </c>
      <c r="C146" s="74">
        <v>0</v>
      </c>
      <c r="D146" s="74">
        <v>0</v>
      </c>
      <c r="E146" s="74">
        <v>0</v>
      </c>
      <c r="F146" s="74">
        <v>0</v>
      </c>
      <c r="G146" s="74">
        <v>0</v>
      </c>
      <c r="H146" s="74">
        <v>0</v>
      </c>
      <c r="I146" s="74">
        <v>0</v>
      </c>
      <c r="J146" s="74">
        <v>0</v>
      </c>
      <c r="K146" s="77">
        <v>397772.88</v>
      </c>
      <c r="L146" s="74">
        <v>0</v>
      </c>
      <c r="M146" s="74">
        <v>0</v>
      </c>
      <c r="N146" s="74">
        <v>0</v>
      </c>
      <c r="O146" s="75">
        <f t="shared" si="24"/>
        <v>397772.88</v>
      </c>
    </row>
    <row r="147" spans="1:15" ht="18" customHeight="1">
      <c r="A147" s="76" t="s">
        <v>153</v>
      </c>
      <c r="B147" s="74">
        <v>0</v>
      </c>
      <c r="C147" s="74">
        <v>0</v>
      </c>
      <c r="D147" s="74">
        <v>0</v>
      </c>
      <c r="E147" s="74">
        <v>0</v>
      </c>
      <c r="F147" s="74">
        <v>0</v>
      </c>
      <c r="G147" s="74">
        <v>0</v>
      </c>
      <c r="H147" s="74">
        <v>0</v>
      </c>
      <c r="I147" s="74">
        <v>0</v>
      </c>
      <c r="J147" s="74">
        <v>0</v>
      </c>
      <c r="K147" s="74">
        <v>0</v>
      </c>
      <c r="L147" s="77">
        <v>362932.01</v>
      </c>
      <c r="M147" s="74">
        <v>0</v>
      </c>
      <c r="N147" s="74">
        <v>0</v>
      </c>
      <c r="O147" s="75">
        <f t="shared" si="24"/>
        <v>362932.01</v>
      </c>
    </row>
    <row r="148" spans="1:16" ht="18" customHeight="1">
      <c r="A148" s="76" t="s">
        <v>154</v>
      </c>
      <c r="B148" s="74">
        <v>0</v>
      </c>
      <c r="C148" s="74">
        <v>0</v>
      </c>
      <c r="D148" s="74">
        <v>0</v>
      </c>
      <c r="E148" s="74">
        <v>0</v>
      </c>
      <c r="F148" s="74">
        <v>0</v>
      </c>
      <c r="G148" s="74">
        <v>0</v>
      </c>
      <c r="H148" s="74">
        <v>0</v>
      </c>
      <c r="I148" s="74">
        <v>0</v>
      </c>
      <c r="J148" s="74">
        <v>0</v>
      </c>
      <c r="K148" s="74">
        <v>0</v>
      </c>
      <c r="L148" s="74"/>
      <c r="M148" s="74">
        <v>0</v>
      </c>
      <c r="N148" s="74">
        <v>0</v>
      </c>
      <c r="O148" s="75">
        <f t="shared" si="24"/>
        <v>0</v>
      </c>
      <c r="P148"/>
    </row>
    <row r="149" spans="1:15" ht="18" customHeight="1">
      <c r="A149" s="76" t="s">
        <v>155</v>
      </c>
      <c r="B149" s="74">
        <v>0</v>
      </c>
      <c r="C149" s="74">
        <v>0</v>
      </c>
      <c r="D149" s="74">
        <v>0</v>
      </c>
      <c r="E149" s="74">
        <v>0</v>
      </c>
      <c r="F149" s="74">
        <v>0</v>
      </c>
      <c r="G149" s="74">
        <v>0</v>
      </c>
      <c r="H149" s="74">
        <v>0</v>
      </c>
      <c r="I149" s="74">
        <v>0</v>
      </c>
      <c r="J149" s="74">
        <v>0</v>
      </c>
      <c r="K149" s="74">
        <v>0</v>
      </c>
      <c r="L149" s="74">
        <v>0</v>
      </c>
      <c r="M149" s="74">
        <v>0</v>
      </c>
      <c r="N149" s="74">
        <v>0</v>
      </c>
      <c r="O149" s="75">
        <f t="shared" si="24"/>
        <v>0</v>
      </c>
    </row>
    <row r="150" spans="1:15" ht="18" customHeight="1">
      <c r="A150" s="76" t="s">
        <v>156</v>
      </c>
      <c r="B150" s="74">
        <v>0</v>
      </c>
      <c r="C150" s="74">
        <v>0</v>
      </c>
      <c r="D150" s="74">
        <v>0</v>
      </c>
      <c r="E150" s="74">
        <v>0</v>
      </c>
      <c r="F150" s="74">
        <v>0</v>
      </c>
      <c r="G150" s="77">
        <v>1391969.46</v>
      </c>
      <c r="H150" s="74">
        <v>0</v>
      </c>
      <c r="I150" s="74">
        <v>0</v>
      </c>
      <c r="J150" s="74">
        <v>0</v>
      </c>
      <c r="K150" s="74">
        <v>0</v>
      </c>
      <c r="L150" s="74">
        <v>0</v>
      </c>
      <c r="M150" s="74">
        <v>0</v>
      </c>
      <c r="N150" s="74">
        <v>0</v>
      </c>
      <c r="O150" s="75">
        <f t="shared" si="24"/>
        <v>1391969.46</v>
      </c>
    </row>
    <row r="151" spans="1:15" ht="18" customHeight="1">
      <c r="A151" s="76" t="s">
        <v>157</v>
      </c>
      <c r="B151" s="74">
        <v>0</v>
      </c>
      <c r="C151" s="74">
        <v>0</v>
      </c>
      <c r="D151" s="74">
        <v>0</v>
      </c>
      <c r="E151" s="74">
        <v>0</v>
      </c>
      <c r="F151" s="74">
        <v>0</v>
      </c>
      <c r="G151" s="74">
        <v>0</v>
      </c>
      <c r="H151" s="74">
        <v>0</v>
      </c>
      <c r="I151" s="77">
        <v>889296.59</v>
      </c>
      <c r="J151" s="74">
        <v>0</v>
      </c>
      <c r="K151" s="74">
        <v>0</v>
      </c>
      <c r="L151" s="74">
        <v>0</v>
      </c>
      <c r="M151" s="74">
        <v>0</v>
      </c>
      <c r="N151" s="74">
        <v>0</v>
      </c>
      <c r="O151" s="75">
        <f t="shared" si="24"/>
        <v>889296.59</v>
      </c>
    </row>
    <row r="152" spans="1:15" ht="18" customHeight="1">
      <c r="A152" s="76" t="s">
        <v>158</v>
      </c>
      <c r="B152" s="74">
        <v>0</v>
      </c>
      <c r="C152" s="74">
        <v>0</v>
      </c>
      <c r="D152" s="74">
        <v>0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80">
        <v>803986.9299999999</v>
      </c>
      <c r="N152" s="74"/>
      <c r="O152" s="75">
        <f t="shared" si="24"/>
        <v>803986.9299999999</v>
      </c>
    </row>
    <row r="153" spans="1:15" ht="18" customHeight="1">
      <c r="A153" s="76" t="s">
        <v>159</v>
      </c>
      <c r="B153" s="74">
        <v>0</v>
      </c>
      <c r="C153" s="74">
        <v>0</v>
      </c>
      <c r="D153" s="77">
        <v>2586729.65</v>
      </c>
      <c r="E153" s="74">
        <v>0</v>
      </c>
      <c r="F153" s="74">
        <v>0</v>
      </c>
      <c r="G153" s="74">
        <v>0</v>
      </c>
      <c r="H153" s="74">
        <v>0</v>
      </c>
      <c r="I153" s="74">
        <v>0</v>
      </c>
      <c r="J153" s="74">
        <v>0</v>
      </c>
      <c r="K153" s="74">
        <v>0</v>
      </c>
      <c r="L153" s="74">
        <v>0</v>
      </c>
      <c r="M153" s="81">
        <v>0</v>
      </c>
      <c r="N153" s="74">
        <v>0</v>
      </c>
      <c r="O153" s="75">
        <f t="shared" si="24"/>
        <v>2586729.65</v>
      </c>
    </row>
    <row r="154" spans="1:15" ht="18" customHeight="1">
      <c r="A154" s="82" t="s">
        <v>160</v>
      </c>
      <c r="B154" s="83">
        <v>0</v>
      </c>
      <c r="C154" s="83">
        <v>0</v>
      </c>
      <c r="D154" s="84">
        <v>0</v>
      </c>
      <c r="E154" s="83">
        <v>0</v>
      </c>
      <c r="F154" s="83">
        <v>0</v>
      </c>
      <c r="G154" s="83">
        <v>0</v>
      </c>
      <c r="H154" s="83">
        <v>0</v>
      </c>
      <c r="I154" s="83">
        <v>0</v>
      </c>
      <c r="J154" s="85">
        <v>1206081.1099999999</v>
      </c>
      <c r="K154" s="83">
        <v>0</v>
      </c>
      <c r="L154" s="83">
        <v>0</v>
      </c>
      <c r="M154" s="86">
        <v>0</v>
      </c>
      <c r="N154" s="83">
        <v>0</v>
      </c>
      <c r="O154" s="87">
        <f t="shared" si="24"/>
        <v>1206081.1099999999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</sheetData>
  <sheetProtection/>
  <mergeCells count="5">
    <mergeCell ref="A1:O1"/>
    <mergeCell ref="A2:O2"/>
    <mergeCell ref="A4:A6"/>
    <mergeCell ref="B4:N4"/>
    <mergeCell ref="O4:O6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s1214616</dc:creator>
  <cp:keywords/>
  <dc:description/>
  <cp:lastModifiedBy>s1214616</cp:lastModifiedBy>
  <dcterms:created xsi:type="dcterms:W3CDTF">2019-06-07T22:31:40Z</dcterms:created>
  <dcterms:modified xsi:type="dcterms:W3CDTF">2019-06-07T22:34:02Z</dcterms:modified>
  <cp:category/>
  <cp:version/>
  <cp:contentType/>
  <cp:contentStatus/>
</cp:coreProperties>
</file>