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21" sheetId="1" r:id="rId1"/>
  </sheets>
  <definedNames>
    <definedName name="_xlnm.Print_Area" localSheetId="0">'21'!$A$1:$O$143</definedName>
    <definedName name="_xlnm.Print_Titles" localSheetId="0">'21'!$4:$6</definedName>
  </definedNames>
  <calcPr fullCalcOnLoad="1"/>
</workbook>
</file>

<file path=xl/sharedStrings.xml><?xml version="1.0" encoding="utf-8"?>
<sst xmlns="http://schemas.openxmlformats.org/spreadsheetml/2006/main" count="168" uniqueCount="162">
  <si>
    <t>DEMONSTRATIVO DE REMUNERAÇÃO DOS CONCESSIONÁRIOS</t>
  </si>
  <si>
    <t>OPERAÇÃO 21/05/19 - VENCIMENTO 28/05/19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</si>
  <si>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</si>
  <si>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</si>
  <si>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</si>
  <si>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</si>
  <si>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</si>
  <si>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</si>
  <si>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</si>
  <si>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</si>
  <si>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</si>
  <si>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</si>
  <si>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</si>
  <si>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</si>
  <si>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</si>
  <si>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</si>
  <si>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</si>
  <si>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</si>
  <si>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</si>
  <si>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</si>
  <si>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</si>
  <si>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</si>
  <si>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</si>
  <si>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</si>
  <si>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</si>
  <si>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</si>
  <si>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</si>
  <si>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</si>
  <si>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</si>
  <si>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</si>
  <si>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</si>
  <si>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</si>
  <si>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</si>
  <si>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</si>
  <si>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</si>
  <si>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</si>
  <si>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</si>
  <si>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</si>
  <si>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</si>
  <si>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</si>
  <si>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</si>
  <si>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</si>
  <si>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</si>
  <si>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</si>
  <si>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</si>
  <si>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</si>
  <si>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</si>
  <si>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</si>
  <si>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</si>
  <si>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</si>
  <si>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</si>
  <si>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</si>
  <si>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</si>
  <si>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</si>
  <si>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</si>
  <si>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</si>
  <si>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</si>
  <si>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</si>
  <si>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</si>
  <si>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</si>
  <si>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</si>
  <si>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</si>
  <si>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</si>
  <si>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</si>
  <si>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</si>
  <si>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</si>
  <si>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</si>
  <si>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</si>
  <si>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</si>
  <si>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</si>
  <si>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</si>
  <si>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</si>
  <si>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</si>
  <si>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</si>
  <si>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</si>
  <si>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</si>
  <si>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</si>
  <si>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</si>
  <si>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</si>
  <si>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</si>
  <si>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</si>
  <si>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</si>
  <si>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</si>
  <si>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</si>
  <si>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</si>
  <si>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</si>
  <si>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</si>
  <si>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</si>
  <si>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</si>
  <si>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</si>
  <si>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</si>
  <si>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</si>
  <si>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</si>
  <si>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</si>
  <si>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</si>
  <si>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</si>
  <si>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</si>
  <si>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</si>
  <si>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</si>
  <si>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</si>
  <si>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</si>
  <si>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</si>
  <si>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</si>
  <si>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</si>
  <si>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</si>
  <si>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</si>
  <si>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</si>
  <si>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</si>
  <si>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</si>
  <si>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</si>
  <si>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</si>
  <si>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</si>
  <si>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</si>
  <si>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</si>
  <si>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</si>
  <si>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</si>
  <si>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</si>
  <si>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</si>
  <si>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</si>
  <si>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</si>
  <si>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</si>
  <si>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</si>
  <si>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</si>
  <si>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</si>
  <si>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</si>
  <si>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</si>
  <si>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</si>
  <si>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</si>
  <si>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</si>
  <si>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</si>
  <si>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</si>
  <si>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</si>
  <si>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</si>
  <si>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</si>
  <si>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</si>
  <si>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</si>
  <si>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</si>
  <si>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</si>
  <si>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</si>
  <si>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</si>
  <si>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</si>
  <si>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</si>
  <si>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</si>
  <si>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</si>
  <si>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</si>
  <si>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</si>
  <si>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</si>
  <si>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</si>
  <si>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</si>
  <si>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</si>
  <si>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</si>
  <si>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</si>
  <si>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</si>
  <si>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</si>
  <si>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</si>
  <si>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,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</si>
  <si>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</si>
  <si>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</si>
  <si>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</si>
  <si>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</si>
  <si>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</si>
  <si>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9.32. Viação Campo Belo Ltda.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</si>
</sst>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4" fontId="32" fillId="34" borderId="15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4" fontId="0" fillId="0" borderId="4" xfId="53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64" fontId="0" fillId="0" borderId="14" xfId="46" applyNumberFormat="1" applyFont="1" applyBorder="1" applyAlignment="1">
      <alignment vertical="center"/>
    </xf>
    <xf numFmtId="164" fontId="0" fillId="0" borderId="14" xfId="53" applyFont="1" applyBorder="1" applyAlignment="1">
      <alignment vertical="center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119</xdr:row>
      <xdr:rowOff>0</xdr:rowOff>
    </xdr:from>
    <xdr:to>
      <xdr:col>2</xdr:col>
      <xdr:colOff>733425</xdr:colOff>
      <xdr:row>119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2775585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R175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6.75390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2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5.75">
      <c r="A3" s="2"/>
      <c r="B3" s="3"/>
      <c r="C3" s="2" t="s">
        <v>2</v>
      </c>
      <c r="D3" s="4">
        <v>4.3</v>
      </c>
      <c r="E3" s="4"/>
      <c r="F3" s="4"/>
      <c r="G3" s="5"/>
      <c r="H3" s="5"/>
      <c r="I3" s="5"/>
      <c r="J3" s="5"/>
      <c r="K3" s="5"/>
      <c r="L3" s="5"/>
      <c r="M3" s="5"/>
      <c r="N3" s="5"/>
      <c r="O3" s="2"/>
    </row>
    <row r="4" spans="1:15" ht="15.75">
      <c r="A4" s="84" t="s">
        <v>3</v>
      </c>
      <c r="B4" s="85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 t="s">
        <v>5</v>
      </c>
    </row>
    <row r="5" spans="1:15" ht="38.25">
      <c r="A5" s="84"/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8</v>
      </c>
      <c r="N5" s="6" t="s">
        <v>17</v>
      </c>
      <c r="O5" s="84"/>
    </row>
    <row r="6" spans="1:15" ht="18.75" customHeight="1">
      <c r="A6" s="84"/>
      <c r="B6" s="8" t="s">
        <v>18</v>
      </c>
      <c r="C6" s="8" t="s">
        <v>19</v>
      </c>
      <c r="D6" s="8" t="s">
        <v>20</v>
      </c>
      <c r="E6" s="8" t="s">
        <v>21</v>
      </c>
      <c r="F6" s="8" t="s">
        <v>21</v>
      </c>
      <c r="G6" s="8" t="s">
        <v>22</v>
      </c>
      <c r="H6" s="8" t="s">
        <v>23</v>
      </c>
      <c r="I6" s="8" t="s">
        <v>23</v>
      </c>
      <c r="J6" s="8" t="s">
        <v>24</v>
      </c>
      <c r="K6" s="8" t="s">
        <v>24</v>
      </c>
      <c r="L6" s="8" t="s">
        <v>24</v>
      </c>
      <c r="M6" s="8" t="s">
        <v>24</v>
      </c>
      <c r="N6" s="8" t="s">
        <v>25</v>
      </c>
      <c r="O6" s="84"/>
    </row>
    <row r="7" spans="1:18" ht="17.25" customHeight="1">
      <c r="A7" s="9" t="s">
        <v>26</v>
      </c>
      <c r="B7" s="10">
        <f aca="true" t="shared" si="0" ref="B7:O7">+B8+B20+B24+B27</f>
        <v>577947</v>
      </c>
      <c r="C7" s="10">
        <f t="shared" si="0"/>
        <v>763204</v>
      </c>
      <c r="D7" s="10">
        <f t="shared" si="0"/>
        <v>746357</v>
      </c>
      <c r="E7" s="10">
        <f t="shared" si="0"/>
        <v>119808</v>
      </c>
      <c r="F7" s="10">
        <f t="shared" si="0"/>
        <v>316646</v>
      </c>
      <c r="G7" s="10">
        <f t="shared" si="0"/>
        <v>491300</v>
      </c>
      <c r="H7" s="10">
        <f t="shared" si="0"/>
        <v>352188</v>
      </c>
      <c r="I7" s="10">
        <f t="shared" si="0"/>
        <v>300010</v>
      </c>
      <c r="J7" s="10">
        <f t="shared" si="0"/>
        <v>464261</v>
      </c>
      <c r="K7" s="10">
        <f t="shared" si="0"/>
        <v>146709</v>
      </c>
      <c r="L7" s="10">
        <f t="shared" si="0"/>
        <v>149531</v>
      </c>
      <c r="M7" s="10">
        <f t="shared" si="0"/>
        <v>316216</v>
      </c>
      <c r="N7" s="10">
        <f t="shared" si="0"/>
        <v>506495</v>
      </c>
      <c r="O7" s="10">
        <f t="shared" si="0"/>
        <v>5250672</v>
      </c>
      <c r="P7" s="11"/>
      <c r="Q7"/>
      <c r="R7"/>
    </row>
    <row r="8" spans="1:18" ht="17.25" customHeight="1">
      <c r="A8" s="12" t="s">
        <v>27</v>
      </c>
      <c r="B8" s="13">
        <f aca="true" t="shared" si="1" ref="B8:N8">B9+B12+B16</f>
        <v>296734</v>
      </c>
      <c r="C8" s="13">
        <f t="shared" si="1"/>
        <v>399530</v>
      </c>
      <c r="D8" s="13">
        <f t="shared" si="1"/>
        <v>364320</v>
      </c>
      <c r="E8" s="13">
        <f t="shared" si="1"/>
        <v>56746</v>
      </c>
      <c r="F8" s="13">
        <f t="shared" si="1"/>
        <v>153634</v>
      </c>
      <c r="G8" s="13">
        <f t="shared" si="1"/>
        <v>257251</v>
      </c>
      <c r="H8" s="13">
        <f t="shared" si="1"/>
        <v>191870</v>
      </c>
      <c r="I8" s="13">
        <f t="shared" si="1"/>
        <v>142603</v>
      </c>
      <c r="J8" s="13">
        <f t="shared" si="1"/>
        <v>245341</v>
      </c>
      <c r="K8" s="13">
        <f t="shared" si="1"/>
        <v>83335</v>
      </c>
      <c r="L8" s="13">
        <f t="shared" si="1"/>
        <v>81802</v>
      </c>
      <c r="M8" s="13">
        <f t="shared" si="1"/>
        <v>155004</v>
      </c>
      <c r="N8" s="13">
        <f t="shared" si="1"/>
        <v>284122</v>
      </c>
      <c r="O8" s="13">
        <f aca="true" t="shared" si="2" ref="O8:O27">SUM(B8:N8)</f>
        <v>2712292</v>
      </c>
      <c r="P8"/>
      <c r="Q8"/>
      <c r="R8"/>
    </row>
    <row r="9" spans="1:18" ht="17.25" customHeight="1">
      <c r="A9" s="14" t="s">
        <v>28</v>
      </c>
      <c r="B9" s="15">
        <f aca="true" t="shared" si="3" ref="B9:N9">+B10+B11</f>
        <v>33111</v>
      </c>
      <c r="C9" s="15">
        <f t="shared" si="3"/>
        <v>46522</v>
      </c>
      <c r="D9" s="15">
        <f t="shared" si="3"/>
        <v>38814</v>
      </c>
      <c r="E9" s="15">
        <f t="shared" si="3"/>
        <v>7291</v>
      </c>
      <c r="F9" s="15">
        <f t="shared" si="3"/>
        <v>14941</v>
      </c>
      <c r="G9" s="15">
        <f t="shared" si="3"/>
        <v>28748</v>
      </c>
      <c r="H9" s="15">
        <f t="shared" si="3"/>
        <v>20951</v>
      </c>
      <c r="I9" s="15">
        <f t="shared" si="3"/>
        <v>10841</v>
      </c>
      <c r="J9" s="15">
        <f t="shared" si="3"/>
        <v>17543</v>
      </c>
      <c r="K9" s="15">
        <f t="shared" si="3"/>
        <v>6325</v>
      </c>
      <c r="L9" s="15">
        <f t="shared" si="3"/>
        <v>7751</v>
      </c>
      <c r="M9" s="15">
        <f t="shared" si="3"/>
        <v>9010</v>
      </c>
      <c r="N9" s="15">
        <f t="shared" si="3"/>
        <v>39619</v>
      </c>
      <c r="O9" s="13">
        <f t="shared" si="2"/>
        <v>281467</v>
      </c>
      <c r="P9"/>
      <c r="Q9"/>
      <c r="R9"/>
    </row>
    <row r="10" spans="1:18" ht="17.25" customHeight="1">
      <c r="A10" s="16" t="s">
        <v>29</v>
      </c>
      <c r="B10" s="15">
        <v>33111</v>
      </c>
      <c r="C10" s="15">
        <v>46522</v>
      </c>
      <c r="D10" s="15">
        <v>38814</v>
      </c>
      <c r="E10" s="15">
        <v>7291</v>
      </c>
      <c r="F10" s="15">
        <v>14941</v>
      </c>
      <c r="G10" s="15">
        <v>28748</v>
      </c>
      <c r="H10" s="15">
        <v>20951</v>
      </c>
      <c r="I10" s="15">
        <v>10841</v>
      </c>
      <c r="J10">
        <v>17543</v>
      </c>
      <c r="K10" s="15">
        <v>6325</v>
      </c>
      <c r="L10" s="15">
        <v>7751</v>
      </c>
      <c r="M10" s="15">
        <v>9010</v>
      </c>
      <c r="N10" s="15">
        <v>39619</v>
      </c>
      <c r="O10" s="13">
        <f t="shared" si="2"/>
        <v>281467</v>
      </c>
      <c r="P10"/>
      <c r="Q10"/>
      <c r="R10"/>
    </row>
    <row r="11" spans="1:18" ht="17.25" customHeight="1">
      <c r="A11" s="16" t="s">
        <v>30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>
        <v>0</v>
      </c>
      <c r="K11" s="15">
        <v>0</v>
      </c>
      <c r="L11" s="15">
        <v>0</v>
      </c>
      <c r="M11" s="15">
        <v>0</v>
      </c>
      <c r="N11" s="15">
        <v>0</v>
      </c>
      <c r="O11" s="13">
        <f t="shared" si="2"/>
        <v>0</v>
      </c>
      <c r="P11"/>
      <c r="Q11"/>
      <c r="R11"/>
    </row>
    <row r="12" spans="1:18" ht="17.25" customHeight="1">
      <c r="A12" s="14" t="s">
        <v>31</v>
      </c>
      <c r="B12" s="17">
        <f aca="true" t="shared" si="4" ref="B12:N12">SUM(B13:B15)</f>
        <v>250156</v>
      </c>
      <c r="C12" s="17">
        <f t="shared" si="4"/>
        <v>334374</v>
      </c>
      <c r="D12" s="17">
        <f t="shared" si="4"/>
        <v>309079</v>
      </c>
      <c r="E12" s="17">
        <f t="shared" si="4"/>
        <v>46603</v>
      </c>
      <c r="F12" s="17">
        <f t="shared" si="4"/>
        <v>131068</v>
      </c>
      <c r="G12" s="17">
        <f t="shared" si="4"/>
        <v>217212</v>
      </c>
      <c r="H12" s="17">
        <f t="shared" si="4"/>
        <v>161966</v>
      </c>
      <c r="I12" s="17">
        <f t="shared" si="4"/>
        <v>123526</v>
      </c>
      <c r="J12" s="17">
        <f t="shared" si="4"/>
        <v>215083</v>
      </c>
      <c r="K12" s="17">
        <f t="shared" si="4"/>
        <v>72221</v>
      </c>
      <c r="L12" s="17">
        <f t="shared" si="4"/>
        <v>69918</v>
      </c>
      <c r="M12" s="17">
        <f t="shared" si="4"/>
        <v>136647</v>
      </c>
      <c r="N12" s="17">
        <f t="shared" si="4"/>
        <v>231502</v>
      </c>
      <c r="O12" s="13">
        <f t="shared" si="2"/>
        <v>2299355</v>
      </c>
      <c r="P12"/>
      <c r="Q12"/>
      <c r="R12"/>
    </row>
    <row r="13" spans="1:18" s="23" customFormat="1" ht="17.25" customHeight="1">
      <c r="A13" s="18" t="s">
        <v>32</v>
      </c>
      <c r="B13" s="19">
        <v>110019</v>
      </c>
      <c r="C13" s="19">
        <v>155982</v>
      </c>
      <c r="D13" s="19">
        <v>149844</v>
      </c>
      <c r="E13" s="19">
        <v>23692</v>
      </c>
      <c r="F13" s="19">
        <v>63770</v>
      </c>
      <c r="G13" s="19">
        <v>101584</v>
      </c>
      <c r="H13" s="19">
        <v>73314</v>
      </c>
      <c r="I13" s="19">
        <v>58919</v>
      </c>
      <c r="J13" s="19">
        <v>92757</v>
      </c>
      <c r="K13" s="19">
        <v>31423</v>
      </c>
      <c r="L13" s="19">
        <v>31357</v>
      </c>
      <c r="M13" s="19">
        <v>61738</v>
      </c>
      <c r="N13" s="19">
        <v>98129</v>
      </c>
      <c r="O13" s="20">
        <f t="shared" si="2"/>
        <v>1052528</v>
      </c>
      <c r="P13" s="21"/>
      <c r="Q13" s="22"/>
      <c r="R13"/>
    </row>
    <row r="14" spans="1:18" s="23" customFormat="1" ht="17.25" customHeight="1">
      <c r="A14" s="18" t="s">
        <v>33</v>
      </c>
      <c r="B14" s="19">
        <v>121567</v>
      </c>
      <c r="C14" s="19">
        <v>151259</v>
      </c>
      <c r="D14" s="19">
        <v>139311</v>
      </c>
      <c r="E14" s="19">
        <v>18438</v>
      </c>
      <c r="F14" s="19">
        <v>60431</v>
      </c>
      <c r="G14" s="19">
        <v>100233</v>
      </c>
      <c r="H14" s="19">
        <v>77816</v>
      </c>
      <c r="I14" s="19">
        <v>57374</v>
      </c>
      <c r="J14" s="19">
        <v>108960</v>
      </c>
      <c r="K14" s="19">
        <v>36648</v>
      </c>
      <c r="L14" s="19">
        <v>34363</v>
      </c>
      <c r="M14" s="19">
        <v>68710</v>
      </c>
      <c r="N14" s="19">
        <v>109431</v>
      </c>
      <c r="O14" s="20">
        <f t="shared" si="2"/>
        <v>1084541</v>
      </c>
      <c r="P14" s="21"/>
      <c r="Q14"/>
      <c r="R14"/>
    </row>
    <row r="15" spans="1:18" ht="17.25" customHeight="1">
      <c r="A15" s="24" t="s">
        <v>34</v>
      </c>
      <c r="B15" s="15">
        <v>18570</v>
      </c>
      <c r="C15" s="15">
        <v>27133</v>
      </c>
      <c r="D15" s="15">
        <v>19924</v>
      </c>
      <c r="E15" s="15">
        <v>4473</v>
      </c>
      <c r="F15" s="15">
        <v>6867</v>
      </c>
      <c r="G15" s="15">
        <v>15395</v>
      </c>
      <c r="H15" s="15">
        <v>10836</v>
      </c>
      <c r="I15" s="15">
        <v>7233</v>
      </c>
      <c r="J15" s="15">
        <v>13366</v>
      </c>
      <c r="K15" s="15">
        <v>4150</v>
      </c>
      <c r="L15" s="15">
        <v>4198</v>
      </c>
      <c r="M15" s="15">
        <v>6199</v>
      </c>
      <c r="N15" s="15">
        <v>23942</v>
      </c>
      <c r="O15" s="13">
        <f t="shared" si="2"/>
        <v>162286</v>
      </c>
      <c r="P15"/>
      <c r="Q15"/>
      <c r="R15"/>
    </row>
    <row r="16" spans="1:15" ht="17.25" customHeight="1">
      <c r="A16" s="14" t="s">
        <v>35</v>
      </c>
      <c r="B16" s="15">
        <f aca="true" t="shared" si="5" ref="B16:N16">B17+B18+B19</f>
        <v>13467</v>
      </c>
      <c r="C16" s="15">
        <f t="shared" si="5"/>
        <v>18634</v>
      </c>
      <c r="D16" s="15">
        <f t="shared" si="5"/>
        <v>16427</v>
      </c>
      <c r="E16" s="15">
        <f t="shared" si="5"/>
        <v>2852</v>
      </c>
      <c r="F16" s="15">
        <f t="shared" si="5"/>
        <v>7625</v>
      </c>
      <c r="G16" s="15">
        <f t="shared" si="5"/>
        <v>11291</v>
      </c>
      <c r="H16" s="15">
        <f t="shared" si="5"/>
        <v>8953</v>
      </c>
      <c r="I16" s="15">
        <f t="shared" si="5"/>
        <v>8236</v>
      </c>
      <c r="J16" s="15">
        <f t="shared" si="5"/>
        <v>12715</v>
      </c>
      <c r="K16" s="15">
        <f t="shared" si="5"/>
        <v>4789</v>
      </c>
      <c r="L16" s="15">
        <f t="shared" si="5"/>
        <v>4133</v>
      </c>
      <c r="M16" s="15">
        <f t="shared" si="5"/>
        <v>9347</v>
      </c>
      <c r="N16" s="15">
        <f t="shared" si="5"/>
        <v>13001</v>
      </c>
      <c r="O16" s="13">
        <f t="shared" si="2"/>
        <v>131470</v>
      </c>
    </row>
    <row r="17" spans="1:18" ht="17.25" customHeight="1">
      <c r="A17" s="24" t="s">
        <v>36</v>
      </c>
      <c r="B17" s="15">
        <v>13447</v>
      </c>
      <c r="C17" s="15">
        <v>18604</v>
      </c>
      <c r="D17" s="15">
        <v>16406</v>
      </c>
      <c r="E17" s="15">
        <v>2845</v>
      </c>
      <c r="F17" s="15">
        <v>7611</v>
      </c>
      <c r="G17" s="15">
        <v>11271</v>
      </c>
      <c r="H17" s="15">
        <v>8933</v>
      </c>
      <c r="I17" s="15">
        <v>8222</v>
      </c>
      <c r="J17" s="15">
        <v>12703</v>
      </c>
      <c r="K17" s="15">
        <v>4784</v>
      </c>
      <c r="L17" s="15">
        <v>4126</v>
      </c>
      <c r="M17" s="15">
        <v>9324</v>
      </c>
      <c r="N17" s="15">
        <v>12980</v>
      </c>
      <c r="O17" s="13">
        <f t="shared" si="2"/>
        <v>131256</v>
      </c>
      <c r="P17"/>
      <c r="Q17"/>
      <c r="R17"/>
    </row>
    <row r="18" spans="1:18" ht="17.25" customHeight="1">
      <c r="A18" s="24" t="s">
        <v>37</v>
      </c>
      <c r="B18" s="15">
        <v>13</v>
      </c>
      <c r="C18" s="15">
        <v>16</v>
      </c>
      <c r="D18" s="15">
        <v>6</v>
      </c>
      <c r="E18" s="15">
        <v>5</v>
      </c>
      <c r="F18" s="15">
        <v>4</v>
      </c>
      <c r="G18" s="15">
        <v>6</v>
      </c>
      <c r="H18" s="15">
        <v>10</v>
      </c>
      <c r="I18" s="15">
        <v>5</v>
      </c>
      <c r="J18" s="15">
        <v>6</v>
      </c>
      <c r="K18" s="15">
        <v>1</v>
      </c>
      <c r="L18" s="15">
        <v>3</v>
      </c>
      <c r="M18" s="15">
        <v>12</v>
      </c>
      <c r="N18" s="15">
        <v>9</v>
      </c>
      <c r="O18" s="13">
        <f t="shared" si="2"/>
        <v>96</v>
      </c>
      <c r="P18"/>
      <c r="Q18"/>
      <c r="R18"/>
    </row>
    <row r="19" spans="1:18" ht="17.25" customHeight="1">
      <c r="A19" s="24" t="s">
        <v>38</v>
      </c>
      <c r="B19" s="15">
        <v>7</v>
      </c>
      <c r="C19" s="15">
        <v>14</v>
      </c>
      <c r="D19" s="15">
        <v>15</v>
      </c>
      <c r="E19" s="15">
        <v>2</v>
      </c>
      <c r="F19" s="15">
        <v>10</v>
      </c>
      <c r="G19" s="15">
        <v>14</v>
      </c>
      <c r="H19" s="15">
        <v>10</v>
      </c>
      <c r="I19" s="15">
        <v>9</v>
      </c>
      <c r="J19" s="15">
        <v>6</v>
      </c>
      <c r="K19" s="15">
        <v>4</v>
      </c>
      <c r="L19" s="15">
        <v>4</v>
      </c>
      <c r="M19" s="15">
        <v>11</v>
      </c>
      <c r="N19" s="15">
        <v>12</v>
      </c>
      <c r="O19" s="13">
        <f t="shared" si="2"/>
        <v>118</v>
      </c>
      <c r="P19"/>
      <c r="Q19"/>
      <c r="R19"/>
    </row>
    <row r="20" spans="1:18" ht="17.25" customHeight="1">
      <c r="A20" s="25" t="s">
        <v>39</v>
      </c>
      <c r="B20" s="13">
        <f aca="true" t="shared" si="6" ref="B20:N20">+B21+B22+B23</f>
        <v>144302</v>
      </c>
      <c r="C20" s="13">
        <f t="shared" si="6"/>
        <v>167447</v>
      </c>
      <c r="D20" s="13">
        <f t="shared" si="6"/>
        <v>180875</v>
      </c>
      <c r="E20" s="13">
        <f t="shared" si="6"/>
        <v>28754</v>
      </c>
      <c r="F20" s="13">
        <f t="shared" si="6"/>
        <v>71028</v>
      </c>
      <c r="G20" s="13">
        <f t="shared" si="6"/>
        <v>108689</v>
      </c>
      <c r="H20" s="13">
        <f t="shared" si="6"/>
        <v>81947</v>
      </c>
      <c r="I20" s="13">
        <f t="shared" si="6"/>
        <v>95993</v>
      </c>
      <c r="J20" s="13">
        <f t="shared" si="6"/>
        <v>136789</v>
      </c>
      <c r="K20" s="13">
        <f t="shared" si="6"/>
        <v>41139</v>
      </c>
      <c r="L20" s="13">
        <f t="shared" si="6"/>
        <v>42063</v>
      </c>
      <c r="M20" s="13">
        <f t="shared" si="6"/>
        <v>101719</v>
      </c>
      <c r="N20" s="13">
        <f t="shared" si="6"/>
        <v>111905</v>
      </c>
      <c r="O20" s="13">
        <f t="shared" si="2"/>
        <v>1312650</v>
      </c>
      <c r="P20"/>
      <c r="Q20"/>
      <c r="R20"/>
    </row>
    <row r="21" spans="1:18" s="23" customFormat="1" ht="17.25" customHeight="1">
      <c r="A21" s="26" t="s">
        <v>40</v>
      </c>
      <c r="B21" s="19">
        <v>84289</v>
      </c>
      <c r="C21" s="19">
        <v>107668</v>
      </c>
      <c r="D21" s="19">
        <v>117165</v>
      </c>
      <c r="E21" s="19">
        <v>19672</v>
      </c>
      <c r="F21" s="19">
        <v>45909</v>
      </c>
      <c r="G21" s="19">
        <v>69658</v>
      </c>
      <c r="H21" s="19">
        <v>49653</v>
      </c>
      <c r="I21" s="19">
        <v>60068</v>
      </c>
      <c r="J21" s="19">
        <v>79382</v>
      </c>
      <c r="K21" s="19">
        <v>25346</v>
      </c>
      <c r="L21" s="19">
        <v>25463</v>
      </c>
      <c r="M21" s="19">
        <v>60117</v>
      </c>
      <c r="N21" s="19">
        <v>70032</v>
      </c>
      <c r="O21" s="20">
        <f t="shared" si="2"/>
        <v>814422</v>
      </c>
      <c r="P21" s="21"/>
      <c r="Q21"/>
      <c r="R21"/>
    </row>
    <row r="22" spans="1:18" s="23" customFormat="1" ht="17.25" customHeight="1">
      <c r="A22" s="26" t="s">
        <v>41</v>
      </c>
      <c r="B22" s="19">
        <v>51989</v>
      </c>
      <c r="C22" s="19">
        <v>50465</v>
      </c>
      <c r="D22" s="19">
        <v>55247</v>
      </c>
      <c r="E22" s="19">
        <v>7458</v>
      </c>
      <c r="F22" s="19">
        <v>22236</v>
      </c>
      <c r="G22" s="19">
        <v>33857</v>
      </c>
      <c r="H22" s="19">
        <v>28424</v>
      </c>
      <c r="I22" s="19">
        <v>31942</v>
      </c>
      <c r="J22" s="19">
        <v>50467</v>
      </c>
      <c r="K22" s="19">
        <v>14086</v>
      </c>
      <c r="L22" s="19">
        <v>14763</v>
      </c>
      <c r="M22" s="19">
        <v>37872</v>
      </c>
      <c r="N22" s="19">
        <v>34212</v>
      </c>
      <c r="O22" s="20">
        <f t="shared" si="2"/>
        <v>433018</v>
      </c>
      <c r="P22" s="21"/>
      <c r="Q22"/>
      <c r="R22"/>
    </row>
    <row r="23" spans="1:18" ht="17.25" customHeight="1">
      <c r="A23" s="27" t="s">
        <v>42</v>
      </c>
      <c r="B23" s="15">
        <v>8024</v>
      </c>
      <c r="C23" s="15">
        <v>9314</v>
      </c>
      <c r="D23" s="15">
        <v>8463</v>
      </c>
      <c r="E23" s="15">
        <v>1624</v>
      </c>
      <c r="F23" s="15">
        <v>2883</v>
      </c>
      <c r="G23" s="15">
        <v>5174</v>
      </c>
      <c r="H23" s="15">
        <v>3870</v>
      </c>
      <c r="I23" s="15">
        <v>3983</v>
      </c>
      <c r="J23" s="15">
        <v>6940</v>
      </c>
      <c r="K23" s="15">
        <v>1707</v>
      </c>
      <c r="L23" s="15">
        <v>1837</v>
      </c>
      <c r="M23" s="15">
        <v>3730</v>
      </c>
      <c r="N23" s="15">
        <v>7661</v>
      </c>
      <c r="O23" s="13">
        <f t="shared" si="2"/>
        <v>65210</v>
      </c>
      <c r="P23"/>
      <c r="Q23"/>
      <c r="R23"/>
    </row>
    <row r="24" spans="1:18" ht="17.25" customHeight="1">
      <c r="A24" s="25" t="s">
        <v>43</v>
      </c>
      <c r="B24" s="15">
        <f aca="true" t="shared" si="7" ref="B24:N24">+B25+B26</f>
        <v>136911</v>
      </c>
      <c r="C24" s="15">
        <f t="shared" si="7"/>
        <v>196227</v>
      </c>
      <c r="D24" s="15">
        <f t="shared" si="7"/>
        <v>201162</v>
      </c>
      <c r="E24" s="15">
        <f t="shared" si="7"/>
        <v>34308</v>
      </c>
      <c r="F24" s="15">
        <f t="shared" si="7"/>
        <v>91984</v>
      </c>
      <c r="G24" s="15">
        <f t="shared" si="7"/>
        <v>125360</v>
      </c>
      <c r="H24" s="15">
        <f t="shared" si="7"/>
        <v>78371</v>
      </c>
      <c r="I24" s="15">
        <f t="shared" si="7"/>
        <v>61414</v>
      </c>
      <c r="J24" s="15">
        <f t="shared" si="7"/>
        <v>82131</v>
      </c>
      <c r="K24" s="15">
        <f t="shared" si="7"/>
        <v>22235</v>
      </c>
      <c r="L24" s="15">
        <f t="shared" si="7"/>
        <v>25666</v>
      </c>
      <c r="M24" s="15">
        <f t="shared" si="7"/>
        <v>59493</v>
      </c>
      <c r="N24" s="15">
        <f t="shared" si="7"/>
        <v>103710</v>
      </c>
      <c r="O24" s="13">
        <f t="shared" si="2"/>
        <v>1218972</v>
      </c>
      <c r="P24" s="28"/>
      <c r="Q24"/>
      <c r="R24"/>
    </row>
    <row r="25" spans="1:18" ht="17.25" customHeight="1">
      <c r="A25" s="27" t="s">
        <v>44</v>
      </c>
      <c r="B25" s="15">
        <v>80061</v>
      </c>
      <c r="C25" s="15">
        <v>120697</v>
      </c>
      <c r="D25" s="15">
        <v>124410</v>
      </c>
      <c r="E25" s="15">
        <v>23311</v>
      </c>
      <c r="F25" s="15">
        <v>53024</v>
      </c>
      <c r="G25" s="15">
        <v>79776</v>
      </c>
      <c r="H25" s="15">
        <v>47349</v>
      </c>
      <c r="I25" s="15">
        <v>37537</v>
      </c>
      <c r="J25" s="15">
        <v>51486</v>
      </c>
      <c r="K25" s="15">
        <v>14615</v>
      </c>
      <c r="L25" s="15">
        <v>17331</v>
      </c>
      <c r="M25" s="15">
        <v>34323</v>
      </c>
      <c r="N25" s="15">
        <v>64113</v>
      </c>
      <c r="O25" s="13">
        <f t="shared" si="2"/>
        <v>748033</v>
      </c>
      <c r="P25" s="11"/>
      <c r="Q25"/>
      <c r="R25"/>
    </row>
    <row r="26" spans="1:18" ht="17.25" customHeight="1">
      <c r="A26" s="27" t="s">
        <v>45</v>
      </c>
      <c r="B26" s="15">
        <v>56850</v>
      </c>
      <c r="C26" s="15">
        <v>75530</v>
      </c>
      <c r="D26" s="15">
        <v>76752</v>
      </c>
      <c r="E26" s="15">
        <v>10997</v>
      </c>
      <c r="F26" s="15">
        <v>38960</v>
      </c>
      <c r="G26" s="15">
        <v>45584</v>
      </c>
      <c r="H26" s="15">
        <v>31022</v>
      </c>
      <c r="I26" s="15">
        <v>23877</v>
      </c>
      <c r="J26" s="15">
        <v>30645</v>
      </c>
      <c r="K26" s="15">
        <v>7620</v>
      </c>
      <c r="L26" s="15">
        <v>8335</v>
      </c>
      <c r="M26" s="15">
        <v>25170</v>
      </c>
      <c r="N26" s="15">
        <v>39597</v>
      </c>
      <c r="O26" s="13">
        <f t="shared" si="2"/>
        <v>470939</v>
      </c>
      <c r="P26" s="11"/>
      <c r="Q26"/>
      <c r="R26"/>
    </row>
    <row r="27" spans="1:18" ht="34.5" customHeight="1">
      <c r="A27" s="29" t="s">
        <v>46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3">
        <v>6758</v>
      </c>
      <c r="O27" s="13">
        <f t="shared" si="2"/>
        <v>6758</v>
      </c>
      <c r="P27"/>
      <c r="Q27"/>
      <c r="R27"/>
    </row>
    <row r="28" spans="1:15" ht="16.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3"/>
      <c r="O28" s="13"/>
    </row>
    <row r="29" spans="1:18" ht="34.5" customHeight="1">
      <c r="A29" s="31" t="s">
        <v>47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13">
        <v>86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13">
        <v>0</v>
      </c>
      <c r="O29" s="13">
        <f>SUM(B29:N29)</f>
        <v>86</v>
      </c>
      <c r="P29"/>
      <c r="Q29"/>
      <c r="R29"/>
    </row>
    <row r="30" spans="1:15" ht="15.75" customHeight="1">
      <c r="A30" s="32"/>
      <c r="B30" s="30">
        <v>0</v>
      </c>
      <c r="C30" s="30">
        <v>0</v>
      </c>
      <c r="D30" s="30">
        <v>0</v>
      </c>
      <c r="E30" s="30"/>
      <c r="F30" s="30"/>
      <c r="G30" s="30">
        <v>0</v>
      </c>
      <c r="H30" s="30">
        <v>0</v>
      </c>
      <c r="I30" s="30"/>
      <c r="J30" s="30">
        <v>0</v>
      </c>
      <c r="K30" s="30"/>
      <c r="L30" s="30"/>
      <c r="M30" s="30"/>
      <c r="N30" s="30">
        <v>0</v>
      </c>
      <c r="O30" s="33">
        <v>0</v>
      </c>
    </row>
    <row r="31" spans="1:18" ht="17.25" customHeight="1">
      <c r="A31" s="31" t="s">
        <v>48</v>
      </c>
      <c r="B31" s="34">
        <f aca="true" t="shared" si="8" ref="B31:N31">SUM(B32:B35)</f>
        <v>3.1444</v>
      </c>
      <c r="C31" s="34">
        <f t="shared" si="8"/>
        <v>3.5273</v>
      </c>
      <c r="D31" s="34">
        <f t="shared" si="8"/>
        <v>3.8659</v>
      </c>
      <c r="E31" s="34">
        <f t="shared" si="8"/>
        <v>5.2787</v>
      </c>
      <c r="F31" s="34">
        <f t="shared" si="8"/>
        <v>3.292</v>
      </c>
      <c r="G31" s="34">
        <f t="shared" si="8"/>
        <v>3.3605</v>
      </c>
      <c r="H31" s="34">
        <f t="shared" si="8"/>
        <v>3.6634</v>
      </c>
      <c r="I31" s="34">
        <f t="shared" si="8"/>
        <v>3.4259</v>
      </c>
      <c r="J31" s="34">
        <f t="shared" si="8"/>
        <v>2.9049</v>
      </c>
      <c r="K31" s="34">
        <f t="shared" si="8"/>
        <v>3.0491</v>
      </c>
      <c r="L31" s="34">
        <f t="shared" si="8"/>
        <v>2.7332</v>
      </c>
      <c r="M31" s="34">
        <f t="shared" si="8"/>
        <v>2.8434</v>
      </c>
      <c r="N31" s="34">
        <f t="shared" si="8"/>
        <v>3.2452</v>
      </c>
      <c r="O31" s="33">
        <v>0</v>
      </c>
      <c r="P31"/>
      <c r="Q31"/>
      <c r="R31"/>
    </row>
    <row r="32" spans="1:18" ht="17.25" customHeight="1">
      <c r="A32" s="25" t="s">
        <v>49</v>
      </c>
      <c r="B32" s="34">
        <v>3.1444</v>
      </c>
      <c r="C32" s="34">
        <v>3.5273</v>
      </c>
      <c r="D32" s="34">
        <v>3.8659</v>
      </c>
      <c r="E32" s="34">
        <v>5.2787</v>
      </c>
      <c r="F32" s="34">
        <v>3.292</v>
      </c>
      <c r="G32" s="34">
        <v>3.3605</v>
      </c>
      <c r="H32" s="34">
        <v>3.6634</v>
      </c>
      <c r="I32" s="34">
        <v>3.4259</v>
      </c>
      <c r="J32" s="34">
        <v>2.9049</v>
      </c>
      <c r="K32" s="34">
        <v>3.0491</v>
      </c>
      <c r="L32" s="34">
        <v>2.7332</v>
      </c>
      <c r="M32" s="34">
        <v>2.8434</v>
      </c>
      <c r="N32" s="34">
        <v>3.2452</v>
      </c>
      <c r="O32" s="33">
        <v>0</v>
      </c>
      <c r="P32"/>
      <c r="Q32"/>
      <c r="R32"/>
    </row>
    <row r="33" spans="1:18" ht="17.25" customHeight="1">
      <c r="A33" s="29" t="s">
        <v>50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3">
        <v>0</v>
      </c>
      <c r="P33"/>
      <c r="Q33"/>
      <c r="R33"/>
    </row>
    <row r="34" spans="1:18" ht="17.25" customHeight="1">
      <c r="A34" s="35" t="s">
        <v>51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6">
        <v>0</v>
      </c>
      <c r="P34"/>
      <c r="Q34"/>
      <c r="R34"/>
    </row>
    <row r="35" spans="1:18" ht="17.25" customHeight="1">
      <c r="A35" s="29" t="s">
        <v>52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3">
        <v>0</v>
      </c>
      <c r="P35"/>
      <c r="Q35"/>
      <c r="R35"/>
    </row>
    <row r="36" spans="1:15" ht="13.5" customHeight="1">
      <c r="A36" s="32"/>
      <c r="B36" s="33">
        <v>0</v>
      </c>
      <c r="C36" s="33">
        <v>0</v>
      </c>
      <c r="D36" s="33">
        <v>0</v>
      </c>
      <c r="E36" s="33"/>
      <c r="F36" s="33"/>
      <c r="G36" s="33">
        <v>0</v>
      </c>
      <c r="H36" s="33">
        <v>0</v>
      </c>
      <c r="I36" s="33"/>
      <c r="J36" s="33">
        <v>0</v>
      </c>
      <c r="K36" s="33"/>
      <c r="L36" s="33"/>
      <c r="M36" s="33"/>
      <c r="N36" s="33">
        <v>0</v>
      </c>
      <c r="O36" s="33"/>
    </row>
    <row r="37" spans="1:18" ht="17.25" customHeight="1">
      <c r="A37" s="31" t="s">
        <v>53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7">
        <v>11952.86</v>
      </c>
      <c r="O37" s="37">
        <f>SUM(B37:N37)</f>
        <v>11952.86</v>
      </c>
      <c r="P37"/>
      <c r="Q37"/>
      <c r="R37"/>
    </row>
    <row r="38" spans="1:18" ht="17.25" customHeight="1">
      <c r="A38" s="25" t="s">
        <v>54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7">
        <v>58355.79</v>
      </c>
      <c r="O38" s="37">
        <f>SUM(B38:N38)</f>
        <v>58355.79</v>
      </c>
      <c r="P38"/>
      <c r="Q38"/>
      <c r="R38"/>
    </row>
    <row r="39" spans="1:18" ht="17.25" customHeight="1">
      <c r="A39" s="25" t="s">
        <v>55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5">
        <v>18</v>
      </c>
      <c r="O39" s="15">
        <f>SUM(B39:N39)</f>
        <v>18</v>
      </c>
      <c r="P39"/>
      <c r="Q39"/>
      <c r="R39"/>
    </row>
    <row r="40" spans="1:15" ht="14.25" customHeight="1">
      <c r="A40" s="31"/>
      <c r="B40" s="33">
        <v>0</v>
      </c>
      <c r="C40" s="33">
        <v>0</v>
      </c>
      <c r="D40" s="33">
        <v>0</v>
      </c>
      <c r="E40" s="13"/>
      <c r="F40" s="33"/>
      <c r="G40" s="33">
        <v>0</v>
      </c>
      <c r="H40" s="33">
        <v>0</v>
      </c>
      <c r="I40" s="33"/>
      <c r="J40" s="33">
        <v>0</v>
      </c>
      <c r="K40" s="33"/>
      <c r="L40" s="33"/>
      <c r="M40" s="33"/>
      <c r="N40" s="33">
        <v>0</v>
      </c>
      <c r="O40" s="38"/>
    </row>
    <row r="41" spans="1:15" ht="17.25" customHeight="1">
      <c r="A41" s="31" t="s">
        <v>56</v>
      </c>
      <c r="B41" s="37">
        <f aca="true" t="shared" si="9" ref="B41:N41">+B45+B42</f>
        <v>4091.68</v>
      </c>
      <c r="C41" s="37">
        <f t="shared" si="9"/>
        <v>5773.72</v>
      </c>
      <c r="D41" s="37">
        <f t="shared" si="9"/>
        <v>6385.76</v>
      </c>
      <c r="E41" s="13">
        <f t="shared" si="9"/>
        <v>0</v>
      </c>
      <c r="F41" s="37">
        <f t="shared" si="9"/>
        <v>2217.04</v>
      </c>
      <c r="G41" s="37">
        <f t="shared" si="9"/>
        <v>3445.4</v>
      </c>
      <c r="H41" s="37">
        <f t="shared" si="9"/>
        <v>1904.6</v>
      </c>
      <c r="I41" s="37">
        <f t="shared" si="9"/>
        <v>3376.92</v>
      </c>
      <c r="J41" s="37">
        <f t="shared" si="9"/>
        <v>2606.52</v>
      </c>
      <c r="K41" s="37">
        <f t="shared" si="9"/>
        <v>1343.92</v>
      </c>
      <c r="L41" s="37">
        <f t="shared" si="9"/>
        <v>1224.08</v>
      </c>
      <c r="M41" s="37">
        <f t="shared" si="9"/>
        <v>2255.56</v>
      </c>
      <c r="N41" s="37">
        <f t="shared" si="9"/>
        <v>3715.04</v>
      </c>
      <c r="O41" s="37">
        <f>SUM(B41:N41)</f>
        <v>38340.240000000005</v>
      </c>
    </row>
    <row r="42" spans="1:15" ht="17.25" customHeight="1">
      <c r="A42" s="25" t="s">
        <v>57</v>
      </c>
      <c r="B42" s="39">
        <v>0</v>
      </c>
      <c r="C42" s="39">
        <v>0</v>
      </c>
      <c r="D42" s="39">
        <v>0</v>
      </c>
      <c r="E42" s="13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/>
      <c r="L42" s="39"/>
      <c r="M42" s="39"/>
      <c r="N42" s="39">
        <v>0</v>
      </c>
      <c r="O42" s="39">
        <v>0</v>
      </c>
    </row>
    <row r="43" spans="1:15" ht="17.25" customHeight="1">
      <c r="A43" s="27" t="s">
        <v>58</v>
      </c>
      <c r="B43" s="39">
        <v>0</v>
      </c>
      <c r="C43" s="39">
        <v>0</v>
      </c>
      <c r="D43" s="39">
        <v>0</v>
      </c>
      <c r="E43" s="13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/>
      <c r="L43" s="39"/>
      <c r="M43" s="39"/>
      <c r="N43" s="39">
        <v>0</v>
      </c>
      <c r="O43" s="39">
        <v>0</v>
      </c>
    </row>
    <row r="44" spans="1:15" ht="17.25" customHeight="1">
      <c r="A44" s="27" t="s">
        <v>59</v>
      </c>
      <c r="B44" s="39">
        <v>0</v>
      </c>
      <c r="C44" s="39">
        <v>0</v>
      </c>
      <c r="D44" s="39">
        <v>0</v>
      </c>
      <c r="E44" s="13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/>
      <c r="L44" s="39"/>
      <c r="M44" s="39"/>
      <c r="N44" s="39">
        <v>0</v>
      </c>
      <c r="O44" s="39">
        <v>0</v>
      </c>
    </row>
    <row r="45" spans="1:15" ht="17.25" customHeight="1">
      <c r="A45" s="40" t="s">
        <v>60</v>
      </c>
      <c r="B45" s="41">
        <f aca="true" t="shared" si="10" ref="B45:N45">ROUND(B46*B47,2)</f>
        <v>4091.68</v>
      </c>
      <c r="C45" s="41">
        <f t="shared" si="10"/>
        <v>5773.72</v>
      </c>
      <c r="D45" s="41">
        <f t="shared" si="10"/>
        <v>6385.76</v>
      </c>
      <c r="E45" s="13">
        <f t="shared" si="10"/>
        <v>0</v>
      </c>
      <c r="F45" s="41">
        <f t="shared" si="10"/>
        <v>2217.04</v>
      </c>
      <c r="G45" s="41">
        <f t="shared" si="10"/>
        <v>3445.4</v>
      </c>
      <c r="H45" s="41">
        <f t="shared" si="10"/>
        <v>1904.6</v>
      </c>
      <c r="I45" s="41">
        <f t="shared" si="10"/>
        <v>3376.92</v>
      </c>
      <c r="J45" s="41">
        <f t="shared" si="10"/>
        <v>2606.52</v>
      </c>
      <c r="K45" s="41">
        <f t="shared" si="10"/>
        <v>1343.92</v>
      </c>
      <c r="L45" s="41">
        <f t="shared" si="10"/>
        <v>1224.08</v>
      </c>
      <c r="M45" s="41">
        <f t="shared" si="10"/>
        <v>2255.56</v>
      </c>
      <c r="N45" s="41">
        <f t="shared" si="10"/>
        <v>3715.04</v>
      </c>
      <c r="O45" s="37">
        <f>SUM(B45:N45)</f>
        <v>38340.240000000005</v>
      </c>
    </row>
    <row r="46" spans="1:18" ht="17.25" customHeight="1">
      <c r="A46" s="26" t="s">
        <v>61</v>
      </c>
      <c r="B46" s="42">
        <v>956</v>
      </c>
      <c r="C46" s="42">
        <v>1349</v>
      </c>
      <c r="D46" s="42">
        <v>1492</v>
      </c>
      <c r="E46" s="13">
        <v>0</v>
      </c>
      <c r="F46" s="42">
        <v>518</v>
      </c>
      <c r="G46" s="42">
        <v>805</v>
      </c>
      <c r="H46" s="42">
        <v>445</v>
      </c>
      <c r="I46" s="42">
        <v>789</v>
      </c>
      <c r="J46" s="42">
        <v>609</v>
      </c>
      <c r="K46" s="42">
        <v>314</v>
      </c>
      <c r="L46" s="42">
        <v>286</v>
      </c>
      <c r="M46" s="42">
        <v>527</v>
      </c>
      <c r="N46" s="42">
        <v>868</v>
      </c>
      <c r="O46" s="42">
        <v>8958</v>
      </c>
      <c r="P46"/>
      <c r="Q46"/>
      <c r="R46"/>
    </row>
    <row r="47" spans="1:18" ht="17.25" customHeight="1">
      <c r="A47" s="26" t="s">
        <v>62</v>
      </c>
      <c r="B47" s="41">
        <v>4.28</v>
      </c>
      <c r="C47" s="41">
        <v>4.28</v>
      </c>
      <c r="D47" s="41">
        <v>4.28</v>
      </c>
      <c r="E47" s="13">
        <v>0</v>
      </c>
      <c r="F47" s="41">
        <v>4.28</v>
      </c>
      <c r="G47" s="41">
        <v>4.28</v>
      </c>
      <c r="H47" s="41">
        <v>4.28</v>
      </c>
      <c r="I47" s="41">
        <v>4.28</v>
      </c>
      <c r="J47" s="41">
        <v>4.28</v>
      </c>
      <c r="K47" s="41">
        <v>4.28</v>
      </c>
      <c r="L47" s="41">
        <v>4.28</v>
      </c>
      <c r="M47" s="41">
        <v>4.28</v>
      </c>
      <c r="N47" s="41">
        <v>4.28</v>
      </c>
      <c r="O47" s="41">
        <v>4.28</v>
      </c>
      <c r="P47" s="43"/>
      <c r="Q47"/>
      <c r="R47"/>
    </row>
    <row r="48" spans="1:15" ht="17.25" customHeight="1">
      <c r="A48" s="31"/>
      <c r="B48" s="33">
        <v>0</v>
      </c>
      <c r="C48" s="33">
        <v>0</v>
      </c>
      <c r="D48" s="33">
        <v>0</v>
      </c>
      <c r="E48" s="33"/>
      <c r="F48" s="33"/>
      <c r="G48" s="33">
        <v>0</v>
      </c>
      <c r="H48" s="33">
        <v>0</v>
      </c>
      <c r="I48" s="33"/>
      <c r="J48" s="33">
        <v>0</v>
      </c>
      <c r="K48" s="33"/>
      <c r="L48" s="33"/>
      <c r="M48" s="33"/>
      <c r="N48" s="33">
        <v>0</v>
      </c>
      <c r="O48" s="38"/>
    </row>
    <row r="49" spans="1:18" ht="17.25" customHeight="1">
      <c r="A49" s="44" t="s">
        <v>63</v>
      </c>
      <c r="B49" s="45">
        <f aca="true" t="shared" si="11" ref="B49:N49">+B50+B62</f>
        <v>1838105.22</v>
      </c>
      <c r="C49" s="45">
        <f t="shared" si="11"/>
        <v>2720974.9600000004</v>
      </c>
      <c r="D49" s="45">
        <f t="shared" si="11"/>
        <v>2900323.6899999995</v>
      </c>
      <c r="E49" s="45">
        <f t="shared" si="11"/>
        <v>632430.49</v>
      </c>
      <c r="F49" s="45">
        <f t="shared" si="11"/>
        <v>1057147.74</v>
      </c>
      <c r="G49" s="45">
        <f t="shared" si="11"/>
        <v>1677541.2599999998</v>
      </c>
      <c r="H49" s="45">
        <f t="shared" si="11"/>
        <v>1298748.9300000002</v>
      </c>
      <c r="I49" s="45">
        <f t="shared" si="11"/>
        <v>1039920.87</v>
      </c>
      <c r="J49" s="45">
        <f t="shared" si="11"/>
        <v>1359759.21</v>
      </c>
      <c r="K49" s="45">
        <f t="shared" si="11"/>
        <v>450186.97</v>
      </c>
      <c r="L49" s="45">
        <f t="shared" si="11"/>
        <v>417761.80000000005</v>
      </c>
      <c r="M49" s="45">
        <f t="shared" si="11"/>
        <v>902847.57</v>
      </c>
      <c r="N49" s="45">
        <f t="shared" si="11"/>
        <v>1669324.7000000002</v>
      </c>
      <c r="O49" s="45">
        <f>SUM(B49:N49)</f>
        <v>17965073.41</v>
      </c>
      <c r="P49"/>
      <c r="Q49"/>
      <c r="R49"/>
    </row>
    <row r="50" spans="1:18" ht="17.25" customHeight="1">
      <c r="A50" s="25" t="s">
        <v>64</v>
      </c>
      <c r="B50" s="37">
        <f aca="true" t="shared" si="12" ref="B50:N50">SUM(B51:B61)</f>
        <v>1821388.23</v>
      </c>
      <c r="C50" s="37">
        <f t="shared" si="12"/>
        <v>2697823.1900000004</v>
      </c>
      <c r="D50" s="37">
        <f t="shared" si="12"/>
        <v>2891727.2899999996</v>
      </c>
      <c r="E50" s="37">
        <f t="shared" si="12"/>
        <v>632430.49</v>
      </c>
      <c r="F50" s="37">
        <f t="shared" si="12"/>
        <v>1044615.67</v>
      </c>
      <c r="G50" s="37">
        <f t="shared" si="12"/>
        <v>1654459.0499999998</v>
      </c>
      <c r="H50" s="37">
        <f t="shared" si="12"/>
        <v>1298748.9300000002</v>
      </c>
      <c r="I50" s="37">
        <f t="shared" si="12"/>
        <v>1031181.18</v>
      </c>
      <c r="J50" s="37">
        <f t="shared" si="12"/>
        <v>1351238.3</v>
      </c>
      <c r="K50" s="37">
        <f t="shared" si="12"/>
        <v>448674.32999999996</v>
      </c>
      <c r="L50" s="37">
        <f t="shared" si="12"/>
        <v>409922.21</v>
      </c>
      <c r="M50" s="37">
        <f t="shared" si="12"/>
        <v>901384.13</v>
      </c>
      <c r="N50" s="37">
        <f t="shared" si="12"/>
        <v>1659345.4700000002</v>
      </c>
      <c r="O50" s="37">
        <f>SUM(B50:N50)</f>
        <v>17842938.47</v>
      </c>
      <c r="P50"/>
      <c r="Q50"/>
      <c r="R50"/>
    </row>
    <row r="51" spans="1:18" ht="17.25" customHeight="1">
      <c r="A51" s="46" t="s">
        <v>65</v>
      </c>
      <c r="B51" s="37">
        <f aca="true" t="shared" si="13" ref="B51:N51">ROUND(B32*B7,2)</f>
        <v>1817296.55</v>
      </c>
      <c r="C51" s="37">
        <f t="shared" si="13"/>
        <v>2692049.47</v>
      </c>
      <c r="D51" s="37">
        <f t="shared" si="13"/>
        <v>2885341.53</v>
      </c>
      <c r="E51" s="37">
        <f t="shared" si="13"/>
        <v>632430.49</v>
      </c>
      <c r="F51" s="37">
        <f t="shared" si="13"/>
        <v>1042398.63</v>
      </c>
      <c r="G51" s="37">
        <f t="shared" si="13"/>
        <v>1651013.65</v>
      </c>
      <c r="H51" s="37">
        <f t="shared" si="13"/>
        <v>1290205.52</v>
      </c>
      <c r="I51" s="37">
        <f t="shared" si="13"/>
        <v>1027804.26</v>
      </c>
      <c r="J51" s="37">
        <f t="shared" si="13"/>
        <v>1348631.78</v>
      </c>
      <c r="K51" s="37">
        <f t="shared" si="13"/>
        <v>447330.41</v>
      </c>
      <c r="L51" s="37">
        <f t="shared" si="13"/>
        <v>408698.13</v>
      </c>
      <c r="M51" s="37">
        <f t="shared" si="13"/>
        <v>899128.57</v>
      </c>
      <c r="N51" s="37">
        <f t="shared" si="13"/>
        <v>1643677.57</v>
      </c>
      <c r="O51" s="37">
        <f>SUM(B51:N51)</f>
        <v>17786006.560000002</v>
      </c>
      <c r="P51"/>
      <c r="Q51"/>
      <c r="R51"/>
    </row>
    <row r="52" spans="1:18" ht="17.25" customHeight="1">
      <c r="A52" s="46" t="s">
        <v>66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/>
      <c r="Q52"/>
      <c r="R52"/>
    </row>
    <row r="53" spans="1:18" ht="17.25" customHeight="1">
      <c r="A53" s="47" t="s">
        <v>67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/>
      <c r="Q53"/>
      <c r="R53"/>
    </row>
    <row r="54" spans="1:18" ht="17.25" customHeight="1">
      <c r="A54" s="46" t="s">
        <v>68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/>
      <c r="Q54"/>
      <c r="R54"/>
    </row>
    <row r="55" spans="1:18" ht="17.25" customHeight="1">
      <c r="A55" s="27" t="s">
        <v>69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7">
        <f>+N37</f>
        <v>11952.86</v>
      </c>
      <c r="O55" s="37">
        <f>SUM(B55:N55)</f>
        <v>11952.86</v>
      </c>
      <c r="P55"/>
      <c r="Q55"/>
      <c r="R55"/>
    </row>
    <row r="56" spans="1:18" ht="17.25" customHeight="1">
      <c r="A56" s="27" t="s">
        <v>70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f>SUM(B56:N56)</f>
        <v>0</v>
      </c>
      <c r="P56"/>
      <c r="Q56"/>
      <c r="R56"/>
    </row>
    <row r="57" spans="1:18" ht="17.25" customHeight="1">
      <c r="A57" s="27" t="s">
        <v>71</v>
      </c>
      <c r="B57" s="48">
        <v>4091.68</v>
      </c>
      <c r="C57" s="48">
        <v>5773.72</v>
      </c>
      <c r="D57" s="48">
        <v>6385.76</v>
      </c>
      <c r="E57" s="33">
        <v>0</v>
      </c>
      <c r="F57" s="48">
        <v>2217.04</v>
      </c>
      <c r="G57" s="33">
        <v>3445.4</v>
      </c>
      <c r="H57" s="48">
        <v>1904.6</v>
      </c>
      <c r="I57" s="48">
        <v>3376.92</v>
      </c>
      <c r="J57" s="48">
        <v>2606.52</v>
      </c>
      <c r="K57" s="48">
        <v>1343.92</v>
      </c>
      <c r="L57" s="48">
        <v>1224.08</v>
      </c>
      <c r="M57" s="48">
        <v>2255.56</v>
      </c>
      <c r="N57" s="48">
        <v>3715.04</v>
      </c>
      <c r="O57" s="37">
        <f>SUM(B57:N57)</f>
        <v>38340.240000000005</v>
      </c>
      <c r="P57"/>
      <c r="Q57"/>
      <c r="R57"/>
    </row>
    <row r="58" spans="1:18" ht="17.25" customHeight="1">
      <c r="A58" s="27" t="s">
        <v>72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f>SUM(B58:N58)</f>
        <v>0</v>
      </c>
      <c r="P58"/>
      <c r="Q58"/>
      <c r="R58"/>
    </row>
    <row r="59" spans="1:18" ht="17.25" customHeight="1">
      <c r="A59" s="27" t="s">
        <v>73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48">
        <v>6638.81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7">
        <f>SUM(B59:N59)</f>
        <v>6638.81</v>
      </c>
      <c r="P59"/>
      <c r="Q59"/>
      <c r="R59"/>
    </row>
    <row r="60" spans="1:18" ht="17.25" customHeight="1">
      <c r="A60" s="27" t="s">
        <v>74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/>
      <c r="Q60"/>
      <c r="R60"/>
    </row>
    <row r="61" spans="1:18" ht="17.25" customHeight="1">
      <c r="A61" s="27" t="s">
        <v>75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/>
      <c r="Q61"/>
      <c r="R61"/>
    </row>
    <row r="62" spans="1:18" ht="17.25" customHeight="1">
      <c r="A62" s="25" t="s">
        <v>76</v>
      </c>
      <c r="B62" s="48">
        <v>16716.99</v>
      </c>
      <c r="C62" s="48">
        <v>23151.77</v>
      </c>
      <c r="D62" s="48">
        <v>8596.4</v>
      </c>
      <c r="E62" s="33">
        <v>0</v>
      </c>
      <c r="F62" s="48">
        <v>12532.07</v>
      </c>
      <c r="G62" s="48">
        <v>23082.21</v>
      </c>
      <c r="H62" s="48">
        <v>0</v>
      </c>
      <c r="I62" s="48">
        <v>8739.69</v>
      </c>
      <c r="J62" s="48">
        <v>8520.91</v>
      </c>
      <c r="K62" s="48">
        <v>1512.64</v>
      </c>
      <c r="L62" s="48">
        <v>7839.59</v>
      </c>
      <c r="M62" s="48">
        <v>1463.44</v>
      </c>
      <c r="N62" s="48">
        <v>9979.23</v>
      </c>
      <c r="O62" s="48">
        <f>SUM(B62:N62)</f>
        <v>122134.94</v>
      </c>
      <c r="P62"/>
      <c r="Q62"/>
      <c r="R62"/>
    </row>
    <row r="63" spans="1:15" ht="17.25" customHeight="1">
      <c r="A63" s="25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7.25" customHeight="1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7.25" customHeight="1">
      <c r="A65" s="25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8" ht="18.75" customHeight="1">
      <c r="A66" s="31" t="s">
        <v>77</v>
      </c>
      <c r="B66" s="51">
        <f aca="true" t="shared" si="14" ref="B66:N66">+B67+B74+B111+B112</f>
        <v>-258666.76</v>
      </c>
      <c r="C66" s="51">
        <f t="shared" si="14"/>
        <v>-226180.17000000004</v>
      </c>
      <c r="D66" s="51">
        <f t="shared" si="14"/>
        <v>-237417.73000000004</v>
      </c>
      <c r="E66" s="51">
        <f t="shared" si="14"/>
        <v>-145606.84</v>
      </c>
      <c r="F66" s="51">
        <f t="shared" si="14"/>
        <v>-74152.21</v>
      </c>
      <c r="G66" s="51">
        <f t="shared" si="14"/>
        <v>-315933.77</v>
      </c>
      <c r="H66" s="51">
        <f t="shared" si="14"/>
        <v>-100745.66</v>
      </c>
      <c r="I66" s="51">
        <f t="shared" si="14"/>
        <v>-216537.6</v>
      </c>
      <c r="J66" s="51">
        <f t="shared" si="14"/>
        <v>-148925.94</v>
      </c>
      <c r="K66" s="51">
        <f t="shared" si="14"/>
        <v>-50111.49</v>
      </c>
      <c r="L66" s="51">
        <f t="shared" si="14"/>
        <v>-64093.17999999999</v>
      </c>
      <c r="M66" s="51">
        <f t="shared" si="14"/>
        <v>-87235.40000000001</v>
      </c>
      <c r="N66" s="51">
        <f t="shared" si="14"/>
        <v>-184029.89</v>
      </c>
      <c r="O66" s="51">
        <f aca="true" t="shared" si="15" ref="O66:O74">SUM(B66:N66)</f>
        <v>-2109636.6399999997</v>
      </c>
      <c r="P66"/>
      <c r="Q66"/>
      <c r="R66"/>
    </row>
    <row r="67" spans="1:18" ht="18.75" customHeight="1">
      <c r="A67" s="25" t="s">
        <v>78</v>
      </c>
      <c r="B67" s="51">
        <f aca="true" t="shared" si="16" ref="B67:N67">B68+B69+B70+B71+B72+B73</f>
        <v>-244815.40000000002</v>
      </c>
      <c r="C67" s="51">
        <f t="shared" si="16"/>
        <v>-206052.41000000003</v>
      </c>
      <c r="D67" s="51">
        <f t="shared" si="16"/>
        <v>-217341.34000000003</v>
      </c>
      <c r="E67" s="51">
        <f t="shared" si="16"/>
        <v>-31351.3</v>
      </c>
      <c r="F67" s="51">
        <f t="shared" si="16"/>
        <v>-64246.3</v>
      </c>
      <c r="G67" s="51">
        <f t="shared" si="16"/>
        <v>-302603.77</v>
      </c>
      <c r="H67" s="51">
        <f t="shared" si="16"/>
        <v>-90459.1</v>
      </c>
      <c r="I67" s="51">
        <f t="shared" si="16"/>
        <v>-208125.33000000002</v>
      </c>
      <c r="J67" s="51">
        <f t="shared" si="16"/>
        <v>-136920.49</v>
      </c>
      <c r="K67" s="51">
        <f t="shared" si="16"/>
        <v>-46166.04</v>
      </c>
      <c r="L67" s="51">
        <f t="shared" si="16"/>
        <v>-60147.729999999996</v>
      </c>
      <c r="M67" s="51">
        <f t="shared" si="16"/>
        <v>-78142.67000000001</v>
      </c>
      <c r="N67" s="51">
        <f t="shared" si="16"/>
        <v>-170361.7</v>
      </c>
      <c r="O67" s="51">
        <f t="shared" si="15"/>
        <v>-1856733.5800000003</v>
      </c>
      <c r="P67"/>
      <c r="Q67"/>
      <c r="R67"/>
    </row>
    <row r="68" spans="1:18" s="23" customFormat="1" ht="18.75" customHeight="1">
      <c r="A68" s="26" t="s">
        <v>79</v>
      </c>
      <c r="B68" s="52">
        <f aca="true" t="shared" si="17" ref="B68:G68">-ROUND(B9*$D$3,2)</f>
        <v>-142377.3</v>
      </c>
      <c r="C68" s="52">
        <f t="shared" si="17"/>
        <v>-200044.6</v>
      </c>
      <c r="D68" s="52">
        <f t="shared" si="17"/>
        <v>-166900.2</v>
      </c>
      <c r="E68" s="52">
        <f t="shared" si="17"/>
        <v>-31351.3</v>
      </c>
      <c r="F68" s="52">
        <f t="shared" si="17"/>
        <v>-64246.3</v>
      </c>
      <c r="G68" s="52">
        <f t="shared" si="17"/>
        <v>-123616.4</v>
      </c>
      <c r="H68" s="52">
        <f>-ROUND((H9+H29)*$D$3,2)</f>
        <v>-90459.1</v>
      </c>
      <c r="I68" s="52">
        <f aca="true" t="shared" si="18" ref="I68:N68">-ROUND(I9*$D$3,2)</f>
        <v>-46616.3</v>
      </c>
      <c r="J68" s="52">
        <f t="shared" si="18"/>
        <v>-75434.9</v>
      </c>
      <c r="K68" s="52">
        <f t="shared" si="18"/>
        <v>-27197.5</v>
      </c>
      <c r="L68" s="52">
        <f t="shared" si="18"/>
        <v>-33329.3</v>
      </c>
      <c r="M68" s="52">
        <f t="shared" si="18"/>
        <v>-38743</v>
      </c>
      <c r="N68" s="52">
        <f t="shared" si="18"/>
        <v>-170361.7</v>
      </c>
      <c r="O68" s="52">
        <f t="shared" si="15"/>
        <v>-1210677.9000000001</v>
      </c>
      <c r="P68" s="53"/>
      <c r="Q68"/>
      <c r="R68"/>
    </row>
    <row r="69" spans="1:18" ht="18.75" customHeight="1">
      <c r="A69" s="27" t="s">
        <v>80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f t="shared" si="15"/>
        <v>0</v>
      </c>
      <c r="P69"/>
      <c r="Q69"/>
      <c r="R69"/>
    </row>
    <row r="70" spans="1:18" ht="18.75" customHeight="1">
      <c r="A70" s="27" t="s">
        <v>81</v>
      </c>
      <c r="B70" s="51">
        <v>-51.6</v>
      </c>
      <c r="C70" s="51">
        <v>-17.2</v>
      </c>
      <c r="D70" s="33">
        <v>-120.4</v>
      </c>
      <c r="E70" s="33">
        <v>0</v>
      </c>
      <c r="F70" s="33">
        <v>0</v>
      </c>
      <c r="G70" s="33">
        <v>-202.1</v>
      </c>
      <c r="H70" s="33">
        <v>0</v>
      </c>
      <c r="I70" s="33">
        <v>-202.1</v>
      </c>
      <c r="J70" s="51">
        <v>-41.45</v>
      </c>
      <c r="K70" s="33">
        <v>-12.79</v>
      </c>
      <c r="L70" s="33">
        <v>-18.09</v>
      </c>
      <c r="M70" s="33">
        <v>-26.57</v>
      </c>
      <c r="N70" s="33">
        <v>0</v>
      </c>
      <c r="O70" s="51">
        <f t="shared" si="15"/>
        <v>-692.3000000000001</v>
      </c>
      <c r="P70"/>
      <c r="Q70"/>
      <c r="R70"/>
    </row>
    <row r="71" spans="1:18" ht="18.75" customHeight="1">
      <c r="A71" s="27" t="s">
        <v>82</v>
      </c>
      <c r="B71" s="51">
        <v>-6553.200000000001</v>
      </c>
      <c r="C71" s="51">
        <v>-1234.1</v>
      </c>
      <c r="D71" s="33">
        <v>-3220.7</v>
      </c>
      <c r="E71" s="33">
        <v>0</v>
      </c>
      <c r="F71" s="33">
        <v>0</v>
      </c>
      <c r="G71" s="33">
        <v>-3655</v>
      </c>
      <c r="H71" s="33">
        <v>0</v>
      </c>
      <c r="I71" s="33">
        <v>-2119.9</v>
      </c>
      <c r="J71" s="51">
        <v>-740.88</v>
      </c>
      <c r="K71" s="33">
        <v>-228.56</v>
      </c>
      <c r="L71" s="33">
        <v>-323.13</v>
      </c>
      <c r="M71" s="33">
        <v>-474.72999999999996</v>
      </c>
      <c r="N71" s="33">
        <v>0</v>
      </c>
      <c r="O71" s="51">
        <f t="shared" si="15"/>
        <v>-18550.200000000004</v>
      </c>
      <c r="P71"/>
      <c r="Q71"/>
      <c r="R71"/>
    </row>
    <row r="72" spans="1:18" ht="18.75" customHeight="1">
      <c r="A72" s="27" t="s">
        <v>83</v>
      </c>
      <c r="B72" s="51">
        <v>-95833.3</v>
      </c>
      <c r="C72" s="51">
        <v>-4756.51</v>
      </c>
      <c r="D72" s="33">
        <v>-47100.04</v>
      </c>
      <c r="E72" s="33">
        <v>0</v>
      </c>
      <c r="F72" s="33">
        <v>0</v>
      </c>
      <c r="G72" s="33">
        <v>-175130.27</v>
      </c>
      <c r="H72" s="33">
        <v>0</v>
      </c>
      <c r="I72" s="33">
        <v>-159187.03</v>
      </c>
      <c r="J72" s="51">
        <v>-60703.26</v>
      </c>
      <c r="K72" s="33">
        <v>-18727.19</v>
      </c>
      <c r="L72" s="33">
        <v>-26477.21</v>
      </c>
      <c r="M72" s="33">
        <v>-38898.37</v>
      </c>
      <c r="N72" s="33">
        <v>0</v>
      </c>
      <c r="O72" s="51">
        <f t="shared" si="15"/>
        <v>-626813.1799999999</v>
      </c>
      <c r="P72"/>
      <c r="Q72"/>
      <c r="R72"/>
    </row>
    <row r="73" spans="1:18" ht="18.75" customHeight="1">
      <c r="A73" s="27" t="s">
        <v>84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f t="shared" si="15"/>
        <v>0</v>
      </c>
      <c r="P73"/>
      <c r="Q73"/>
      <c r="R73"/>
    </row>
    <row r="74" spans="1:18" s="23" customFormat="1" ht="18.75" customHeight="1">
      <c r="A74" s="25" t="s">
        <v>85</v>
      </c>
      <c r="B74" s="52">
        <f aca="true" t="shared" si="19" ref="B74:N74">SUM(B75:B110)</f>
        <v>-13851.36</v>
      </c>
      <c r="C74" s="52">
        <f t="shared" si="19"/>
        <v>-20127.76</v>
      </c>
      <c r="D74" s="51">
        <f t="shared" si="19"/>
        <v>-20076.39</v>
      </c>
      <c r="E74" s="51">
        <f t="shared" si="19"/>
        <v>-114255.54000000001</v>
      </c>
      <c r="F74" s="51">
        <f t="shared" si="19"/>
        <v>-9905.91</v>
      </c>
      <c r="G74" s="51">
        <f t="shared" si="19"/>
        <v>-13330</v>
      </c>
      <c r="H74" s="51">
        <f t="shared" si="19"/>
        <v>-10286.56</v>
      </c>
      <c r="I74" s="51">
        <f t="shared" si="19"/>
        <v>-8412.27</v>
      </c>
      <c r="J74" s="51">
        <f t="shared" si="19"/>
        <v>-12005.45</v>
      </c>
      <c r="K74" s="51">
        <f t="shared" si="19"/>
        <v>-3945.45</v>
      </c>
      <c r="L74" s="51">
        <f t="shared" si="19"/>
        <v>-3945.45</v>
      </c>
      <c r="M74" s="51">
        <f t="shared" si="19"/>
        <v>-9092.73</v>
      </c>
      <c r="N74" s="52">
        <f t="shared" si="19"/>
        <v>-13668.19</v>
      </c>
      <c r="O74" s="52">
        <f t="shared" si="15"/>
        <v>-252903.06000000003</v>
      </c>
      <c r="P74"/>
      <c r="Q74"/>
      <c r="R74"/>
    </row>
    <row r="75" spans="1:18" ht="18.75" customHeight="1">
      <c r="A75" s="27" t="s">
        <v>86</v>
      </c>
      <c r="B75" s="33">
        <v>0</v>
      </c>
      <c r="C75" s="33">
        <v>0</v>
      </c>
      <c r="D75" s="33">
        <v>0</v>
      </c>
      <c r="E75" s="33">
        <v>-46961.64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/>
      <c r="Q75"/>
      <c r="R75"/>
    </row>
    <row r="76" spans="1:18" ht="18.75" customHeight="1">
      <c r="A76" s="27" t="s">
        <v>87</v>
      </c>
      <c r="B76" s="33">
        <v>0</v>
      </c>
      <c r="C76" s="51">
        <v>-20.03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52">
        <f aca="true" t="shared" si="20" ref="O76:O118">SUM(B76:N76)</f>
        <v>-20.03</v>
      </c>
      <c r="P76"/>
      <c r="Q76"/>
      <c r="R76"/>
    </row>
    <row r="77" spans="1:18" ht="18.75" customHeight="1">
      <c r="A77" s="27" t="s">
        <v>88</v>
      </c>
      <c r="B77" s="33">
        <v>0</v>
      </c>
      <c r="C77" s="33">
        <v>0</v>
      </c>
      <c r="D77" s="51">
        <v>-1067.75</v>
      </c>
      <c r="E77" s="51">
        <v>-2488.9</v>
      </c>
      <c r="F77" s="51">
        <v>0</v>
      </c>
      <c r="G77" s="33">
        <v>0</v>
      </c>
      <c r="H77" s="51">
        <v>-380.65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52">
        <f t="shared" si="20"/>
        <v>-3937.3</v>
      </c>
      <c r="P77"/>
      <c r="Q77"/>
      <c r="R77"/>
    </row>
    <row r="78" spans="1:18" ht="18.75" customHeight="1">
      <c r="A78" s="27" t="s">
        <v>89</v>
      </c>
      <c r="B78" s="33">
        <v>0</v>
      </c>
      <c r="C78" s="33">
        <v>0</v>
      </c>
      <c r="D78" s="33">
        <v>0</v>
      </c>
      <c r="E78" s="51">
        <v>-60000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51">
        <f t="shared" si="20"/>
        <v>-60000</v>
      </c>
      <c r="P78"/>
      <c r="Q78"/>
      <c r="R78"/>
    </row>
    <row r="79" spans="1:18" ht="18.75" customHeight="1">
      <c r="A79" s="46" t="s">
        <v>90</v>
      </c>
      <c r="B79" s="51">
        <v>-13851.36</v>
      </c>
      <c r="C79" s="51">
        <v>-20107.73</v>
      </c>
      <c r="D79" s="51">
        <v>-19008.64</v>
      </c>
      <c r="E79" s="51">
        <v>-4805</v>
      </c>
      <c r="F79" s="51">
        <v>-9905.91</v>
      </c>
      <c r="G79" s="51">
        <v>-13330</v>
      </c>
      <c r="H79" s="51">
        <v>-9905.91</v>
      </c>
      <c r="I79" s="51">
        <v>-8412.27</v>
      </c>
      <c r="J79" s="51">
        <v>-12005.45</v>
      </c>
      <c r="K79" s="51">
        <v>-3945.45</v>
      </c>
      <c r="L79" s="51">
        <v>-3945.45</v>
      </c>
      <c r="M79" s="51">
        <v>-8017.73</v>
      </c>
      <c r="N79" s="51">
        <v>-13668.19</v>
      </c>
      <c r="O79" s="52">
        <f t="shared" si="20"/>
        <v>-140909.09</v>
      </c>
      <c r="P79"/>
      <c r="Q79"/>
      <c r="R79"/>
    </row>
    <row r="80" spans="1:18" ht="18.75" customHeight="1">
      <c r="A80" s="27" t="s">
        <v>91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52">
        <f t="shared" si="20"/>
        <v>0</v>
      </c>
      <c r="P80"/>
      <c r="Q80"/>
      <c r="R80"/>
    </row>
    <row r="81" spans="1:18" ht="18.75" customHeight="1">
      <c r="A81" s="27" t="s">
        <v>92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52">
        <f t="shared" si="20"/>
        <v>0</v>
      </c>
      <c r="P81"/>
      <c r="Q81"/>
      <c r="R81"/>
    </row>
    <row r="82" spans="1:18" ht="18.75" customHeight="1">
      <c r="A82" s="27" t="s">
        <v>93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52">
        <f t="shared" si="20"/>
        <v>0</v>
      </c>
      <c r="P82"/>
      <c r="Q82"/>
      <c r="R82"/>
    </row>
    <row r="83" spans="1:18" ht="18.75" customHeight="1">
      <c r="A83" s="27" t="s">
        <v>94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52">
        <f t="shared" si="20"/>
        <v>0</v>
      </c>
      <c r="P83"/>
      <c r="Q83"/>
      <c r="R83"/>
    </row>
    <row r="84" spans="1:18" ht="18.75" customHeight="1">
      <c r="A84" s="27" t="s">
        <v>95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52">
        <f t="shared" si="20"/>
        <v>0</v>
      </c>
      <c r="P84"/>
      <c r="Q84"/>
      <c r="R84"/>
    </row>
    <row r="85" spans="1:18" ht="18.75" customHeight="1">
      <c r="A85" s="27" t="s">
        <v>96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52">
        <f t="shared" si="20"/>
        <v>0</v>
      </c>
      <c r="P85"/>
      <c r="Q85"/>
      <c r="R85"/>
    </row>
    <row r="86" spans="1:18" ht="18.75" customHeight="1">
      <c r="A86" s="27" t="s">
        <v>97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52">
        <f t="shared" si="20"/>
        <v>0</v>
      </c>
      <c r="P86"/>
      <c r="Q86"/>
      <c r="R86"/>
    </row>
    <row r="87" spans="1:18" ht="18.75" customHeight="1">
      <c r="A87" s="27" t="s">
        <v>98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52">
        <f t="shared" si="20"/>
        <v>0</v>
      </c>
      <c r="P87"/>
      <c r="Q87"/>
      <c r="R87"/>
    </row>
    <row r="88" spans="1:18" ht="18.75" customHeight="1">
      <c r="A88" s="27" t="s">
        <v>99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-1075</v>
      </c>
      <c r="N88" s="33">
        <v>0</v>
      </c>
      <c r="O88" s="52">
        <f t="shared" si="20"/>
        <v>-1075</v>
      </c>
      <c r="P88"/>
      <c r="Q88"/>
      <c r="R88"/>
    </row>
    <row r="89" spans="1:18" ht="18.75" customHeight="1">
      <c r="A89" s="27" t="s">
        <v>100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52">
        <f t="shared" si="20"/>
        <v>0</v>
      </c>
      <c r="P89"/>
      <c r="Q89"/>
      <c r="R89"/>
    </row>
    <row r="90" spans="1:18" ht="18.75" customHeight="1">
      <c r="A90" s="27" t="s">
        <v>101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52">
        <f t="shared" si="20"/>
        <v>0</v>
      </c>
      <c r="P90"/>
      <c r="Q90"/>
      <c r="R90"/>
    </row>
    <row r="91" spans="1:18" ht="18.75" customHeight="1">
      <c r="A91" s="27" t="s">
        <v>102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52">
        <f t="shared" si="20"/>
        <v>0</v>
      </c>
      <c r="P91"/>
      <c r="Q91"/>
      <c r="R91"/>
    </row>
    <row r="92" spans="1:18" ht="18.75" customHeight="1">
      <c r="A92" s="27" t="s">
        <v>103</v>
      </c>
      <c r="B92" s="33"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52">
        <f t="shared" si="20"/>
        <v>0</v>
      </c>
      <c r="P92"/>
      <c r="Q92"/>
      <c r="R92"/>
    </row>
    <row r="93" spans="1:18" ht="18.75" customHeight="1">
      <c r="A93" s="27" t="s">
        <v>104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52">
        <f t="shared" si="20"/>
        <v>0</v>
      </c>
      <c r="P93"/>
      <c r="Q93"/>
      <c r="R93"/>
    </row>
    <row r="94" spans="1:18" ht="18.75" customHeight="1">
      <c r="A94" s="27" t="s">
        <v>105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52">
        <f t="shared" si="20"/>
        <v>0</v>
      </c>
      <c r="P94"/>
      <c r="Q94"/>
      <c r="R94"/>
    </row>
    <row r="95" spans="1:18" ht="18.75" customHeight="1">
      <c r="A95" s="27" t="s">
        <v>106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52">
        <f t="shared" si="20"/>
        <v>0</v>
      </c>
      <c r="P95"/>
      <c r="Q95"/>
      <c r="R95"/>
    </row>
    <row r="96" spans="1:18" ht="18.75" customHeight="1">
      <c r="A96" s="27" t="s">
        <v>107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52">
        <f t="shared" si="20"/>
        <v>0</v>
      </c>
      <c r="P96" s="54"/>
      <c r="Q96"/>
      <c r="R96"/>
    </row>
    <row r="97" spans="1:18" ht="18.75" customHeight="1">
      <c r="A97" s="27" t="s">
        <v>108</v>
      </c>
      <c r="B97" s="33"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52">
        <f t="shared" si="20"/>
        <v>0</v>
      </c>
      <c r="P97" s="55"/>
      <c r="Q97"/>
      <c r="R97"/>
    </row>
    <row r="98" spans="1:18" ht="18.75" customHeight="1">
      <c r="A98" s="27" t="s">
        <v>109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52">
        <f t="shared" si="20"/>
        <v>0</v>
      </c>
      <c r="P98" s="55"/>
      <c r="Q98"/>
      <c r="R98"/>
    </row>
    <row r="99" spans="1:18" ht="18.75" customHeight="1">
      <c r="A99" s="27" t="s">
        <v>110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52">
        <f t="shared" si="20"/>
        <v>0</v>
      </c>
      <c r="P99" s="55"/>
      <c r="Q99"/>
      <c r="R99"/>
    </row>
    <row r="100" spans="1:18" ht="18.75" customHeight="1">
      <c r="A100" s="27" t="s">
        <v>111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52">
        <f t="shared" si="20"/>
        <v>0</v>
      </c>
      <c r="P100" s="55"/>
      <c r="Q100"/>
      <c r="R100"/>
    </row>
    <row r="101" spans="1:18" ht="18.75" customHeight="1">
      <c r="A101" s="27" t="s">
        <v>112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52">
        <f t="shared" si="20"/>
        <v>0</v>
      </c>
      <c r="P101" s="55"/>
      <c r="Q101"/>
      <c r="R101"/>
    </row>
    <row r="102" spans="1:16" s="23" customFormat="1" ht="18.75" customHeight="1">
      <c r="A102" s="26" t="s">
        <v>113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52">
        <f t="shared" si="20"/>
        <v>0</v>
      </c>
      <c r="P102" s="56"/>
    </row>
    <row r="103" spans="1:18" ht="18.75" customHeight="1">
      <c r="A103" s="26" t="s">
        <v>114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52">
        <f t="shared" si="20"/>
        <v>0</v>
      </c>
      <c r="P103" s="55"/>
      <c r="Q103"/>
      <c r="R103"/>
    </row>
    <row r="104" spans="1:18" ht="18.75" customHeight="1">
      <c r="A104" s="26" t="s">
        <v>115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52">
        <f t="shared" si="20"/>
        <v>0</v>
      </c>
      <c r="P104" s="55"/>
      <c r="Q104"/>
      <c r="R104"/>
    </row>
    <row r="105" spans="1:18" ht="18.75" customHeight="1">
      <c r="A105" s="57" t="s">
        <v>116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52">
        <f t="shared" si="20"/>
        <v>0</v>
      </c>
      <c r="P105" s="55"/>
      <c r="Q105"/>
      <c r="R105"/>
    </row>
    <row r="106" spans="1:18" ht="18.75" customHeight="1">
      <c r="A106" s="14" t="s">
        <v>117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52">
        <f t="shared" si="20"/>
        <v>0</v>
      </c>
      <c r="P106" s="55"/>
      <c r="Q106"/>
      <c r="R106"/>
    </row>
    <row r="107" spans="1:18" ht="18.75" customHeight="1">
      <c r="A107" s="14" t="s">
        <v>118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52">
        <f t="shared" si="20"/>
        <v>0</v>
      </c>
      <c r="P107" s="55"/>
      <c r="Q107"/>
      <c r="R107"/>
    </row>
    <row r="108" spans="1:18" ht="18.75" customHeight="1">
      <c r="A108" s="14" t="s">
        <v>119</v>
      </c>
      <c r="B108" s="33">
        <v>0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52">
        <f t="shared" si="20"/>
        <v>0</v>
      </c>
      <c r="P108" s="55"/>
      <c r="Q108"/>
      <c r="R108"/>
    </row>
    <row r="109" spans="1:18" s="23" customFormat="1" ht="18.75" customHeight="1">
      <c r="A109" s="26" t="s">
        <v>120</v>
      </c>
      <c r="B109" s="33">
        <v>0</v>
      </c>
      <c r="C109" s="33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3">
        <v>0</v>
      </c>
      <c r="K109" s="33">
        <v>0</v>
      </c>
      <c r="L109" s="33">
        <v>0</v>
      </c>
      <c r="M109" s="33">
        <v>0</v>
      </c>
      <c r="N109" s="36">
        <v>0</v>
      </c>
      <c r="O109" s="52">
        <f t="shared" si="20"/>
        <v>0</v>
      </c>
      <c r="P109" s="56"/>
      <c r="Q109"/>
      <c r="R109"/>
    </row>
    <row r="110" spans="1:16" ht="18.75" customHeight="1">
      <c r="A110" s="14"/>
      <c r="B110" s="33">
        <v>0</v>
      </c>
      <c r="C110" s="33">
        <v>0</v>
      </c>
      <c r="D110" s="33">
        <v>0</v>
      </c>
      <c r="E110" s="33"/>
      <c r="F110" s="33"/>
      <c r="G110" s="33">
        <v>0</v>
      </c>
      <c r="H110" s="33">
        <v>0</v>
      </c>
      <c r="I110" s="33"/>
      <c r="J110" s="33">
        <v>0</v>
      </c>
      <c r="K110" s="33"/>
      <c r="L110" s="33"/>
      <c r="M110" s="33"/>
      <c r="N110" s="33">
        <v>0</v>
      </c>
      <c r="O110" s="52">
        <f t="shared" si="20"/>
        <v>0</v>
      </c>
      <c r="P110" s="55"/>
    </row>
    <row r="111" spans="1:18" ht="18.75" customHeight="1">
      <c r="A111" s="25" t="s">
        <v>121</v>
      </c>
      <c r="B111" s="33">
        <v>0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52">
        <f t="shared" si="20"/>
        <v>0</v>
      </c>
      <c r="P111" s="55"/>
      <c r="Q111"/>
      <c r="R111"/>
    </row>
    <row r="112" spans="1:18" ht="18.75" customHeight="1">
      <c r="A112" s="25" t="s">
        <v>122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52">
        <f t="shared" si="20"/>
        <v>0</v>
      </c>
      <c r="P112" s="54"/>
      <c r="Q112"/>
      <c r="R112"/>
    </row>
    <row r="113" spans="1:16" ht="18.75" customHeight="1">
      <c r="A113" s="25"/>
      <c r="B113" s="38">
        <v>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/>
      <c r="L113" s="38"/>
      <c r="M113" s="38"/>
      <c r="N113" s="38">
        <v>0</v>
      </c>
      <c r="O113" s="52">
        <f t="shared" si="20"/>
        <v>0</v>
      </c>
      <c r="P113" s="58"/>
    </row>
    <row r="114" spans="1:16" ht="18.75" customHeight="1">
      <c r="A114" s="25" t="s">
        <v>123</v>
      </c>
      <c r="B114" s="59">
        <f aca="true" t="shared" si="21" ref="B114:N114">+B115+B116</f>
        <v>1579438.46</v>
      </c>
      <c r="C114" s="59">
        <f t="shared" si="21"/>
        <v>2494794.7900000005</v>
      </c>
      <c r="D114" s="59">
        <f t="shared" si="21"/>
        <v>2662905.9599999995</v>
      </c>
      <c r="E114" s="59">
        <f t="shared" si="21"/>
        <v>486823.6499999999</v>
      </c>
      <c r="F114" s="59">
        <f t="shared" si="21"/>
        <v>982995.5299999999</v>
      </c>
      <c r="G114" s="59">
        <f t="shared" si="21"/>
        <v>1361607.4899999998</v>
      </c>
      <c r="H114" s="59">
        <f t="shared" si="21"/>
        <v>1198003.27</v>
      </c>
      <c r="I114" s="59">
        <f t="shared" si="21"/>
        <v>823383.27</v>
      </c>
      <c r="J114" s="59">
        <f t="shared" si="21"/>
        <v>1210833.27</v>
      </c>
      <c r="K114" s="59">
        <f t="shared" si="21"/>
        <v>400075.48</v>
      </c>
      <c r="L114" s="59">
        <f t="shared" si="21"/>
        <v>353668.62000000005</v>
      </c>
      <c r="M114" s="59">
        <f t="shared" si="21"/>
        <v>815612.1699999999</v>
      </c>
      <c r="N114" s="59">
        <f t="shared" si="21"/>
        <v>1485294.8100000003</v>
      </c>
      <c r="O114" s="60">
        <f t="shared" si="20"/>
        <v>15855436.769999998</v>
      </c>
      <c r="P114" s="61"/>
    </row>
    <row r="115" spans="1:16" ht="18" customHeight="1">
      <c r="A115" s="25" t="s">
        <v>124</v>
      </c>
      <c r="B115" s="59">
        <f aca="true" t="shared" si="22" ref="B115:N115">+B50+B67+B74+B111</f>
        <v>1562721.47</v>
      </c>
      <c r="C115" s="59">
        <f t="shared" si="22"/>
        <v>2471643.0200000005</v>
      </c>
      <c r="D115" s="59">
        <f t="shared" si="22"/>
        <v>2654309.5599999996</v>
      </c>
      <c r="E115" s="59">
        <f t="shared" si="22"/>
        <v>486823.6499999999</v>
      </c>
      <c r="F115" s="59">
        <f t="shared" si="22"/>
        <v>970463.46</v>
      </c>
      <c r="G115" s="59">
        <f t="shared" si="22"/>
        <v>1338525.2799999998</v>
      </c>
      <c r="H115" s="59">
        <f t="shared" si="22"/>
        <v>1198003.27</v>
      </c>
      <c r="I115" s="59">
        <f t="shared" si="22"/>
        <v>814643.5800000001</v>
      </c>
      <c r="J115" s="59">
        <f t="shared" si="22"/>
        <v>1202312.36</v>
      </c>
      <c r="K115" s="59">
        <f t="shared" si="22"/>
        <v>398562.83999999997</v>
      </c>
      <c r="L115" s="59">
        <f t="shared" si="22"/>
        <v>345829.03</v>
      </c>
      <c r="M115" s="59">
        <f t="shared" si="22"/>
        <v>814148.73</v>
      </c>
      <c r="N115" s="59">
        <f t="shared" si="22"/>
        <v>1475315.5800000003</v>
      </c>
      <c r="O115" s="60">
        <f t="shared" si="20"/>
        <v>15733301.829999998</v>
      </c>
      <c r="P115" s="58"/>
    </row>
    <row r="116" spans="1:16" ht="18.75" customHeight="1">
      <c r="A116" s="25" t="s">
        <v>125</v>
      </c>
      <c r="B116" s="59">
        <f aca="true" t="shared" si="23" ref="B116:N116">IF(+B62+B112+B117&lt;0,0,(B62+B112+B117))</f>
        <v>16716.99</v>
      </c>
      <c r="C116" s="59">
        <f t="shared" si="23"/>
        <v>23151.77</v>
      </c>
      <c r="D116" s="59">
        <f t="shared" si="23"/>
        <v>8596.4</v>
      </c>
      <c r="E116" s="59">
        <f t="shared" si="23"/>
        <v>0</v>
      </c>
      <c r="F116" s="59">
        <f t="shared" si="23"/>
        <v>12532.07</v>
      </c>
      <c r="G116" s="59">
        <f t="shared" si="23"/>
        <v>23082.21</v>
      </c>
      <c r="H116" s="59">
        <f t="shared" si="23"/>
        <v>0</v>
      </c>
      <c r="I116" s="59">
        <f t="shared" si="23"/>
        <v>8739.69</v>
      </c>
      <c r="J116" s="59">
        <f t="shared" si="23"/>
        <v>8520.91</v>
      </c>
      <c r="K116" s="59">
        <f t="shared" si="23"/>
        <v>1512.64</v>
      </c>
      <c r="L116" s="59">
        <f t="shared" si="23"/>
        <v>7839.59</v>
      </c>
      <c r="M116" s="59">
        <f t="shared" si="23"/>
        <v>1463.44</v>
      </c>
      <c r="N116" s="59">
        <f t="shared" si="23"/>
        <v>9979.23</v>
      </c>
      <c r="O116" s="60">
        <f t="shared" si="20"/>
        <v>122134.94</v>
      </c>
      <c r="P116" s="62"/>
    </row>
    <row r="117" spans="1:17" ht="18.75" customHeight="1">
      <c r="A117" s="25" t="s">
        <v>126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52"/>
      <c r="L117" s="52"/>
      <c r="M117" s="52"/>
      <c r="N117" s="33">
        <v>0</v>
      </c>
      <c r="O117" s="30">
        <f t="shared" si="20"/>
        <v>0</v>
      </c>
      <c r="Q117" s="43"/>
    </row>
    <row r="118" spans="1:18" ht="18.75" customHeight="1">
      <c r="A118" s="25" t="s">
        <v>127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0">
        <f t="shared" si="20"/>
        <v>0</v>
      </c>
      <c r="P118"/>
      <c r="Q118"/>
      <c r="R118"/>
    </row>
    <row r="119" spans="1:15" ht="18.75" customHeight="1">
      <c r="A119" s="31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8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5" ht="18.75" customHeight="1">
      <c r="A121" s="9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</row>
    <row r="122" spans="1:16" ht="18.75" customHeight="1">
      <c r="A122" s="65" t="s">
        <v>128</v>
      </c>
      <c r="B122" s="66">
        <v>0</v>
      </c>
      <c r="C122" s="66">
        <v>0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7">
        <v>0</v>
      </c>
      <c r="L122" s="67">
        <v>0</v>
      </c>
      <c r="M122" s="67">
        <v>0</v>
      </c>
      <c r="N122" s="66">
        <v>0</v>
      </c>
      <c r="O122" s="68">
        <f>SUM(O123:O154)</f>
        <v>15855436.76</v>
      </c>
      <c r="P122" s="58"/>
    </row>
    <row r="123" spans="1:16" ht="18.75" customHeight="1">
      <c r="A123" s="69" t="s">
        <v>129</v>
      </c>
      <c r="B123" s="70">
        <v>196900.94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8">
        <f aca="true" t="shared" si="24" ref="O123:O154">SUM(B123:N123)</f>
        <v>196900.94</v>
      </c>
      <c r="P123" s="71"/>
    </row>
    <row r="124" spans="1:16" ht="18.75" customHeight="1">
      <c r="A124" s="69" t="s">
        <v>130</v>
      </c>
      <c r="B124" s="70">
        <v>1382537.52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8">
        <f t="shared" si="24"/>
        <v>1382537.52</v>
      </c>
      <c r="P124" s="71"/>
    </row>
    <row r="125" spans="1:16" ht="18.75" customHeight="1">
      <c r="A125" s="69" t="s">
        <v>131</v>
      </c>
      <c r="B125" s="67">
        <v>0</v>
      </c>
      <c r="C125" s="70">
        <v>2494794.79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8">
        <f t="shared" si="24"/>
        <v>2494794.79</v>
      </c>
      <c r="P125" s="72"/>
    </row>
    <row r="126" spans="1:16" ht="18.75" customHeight="1">
      <c r="A126" s="69" t="s">
        <v>132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8">
        <f t="shared" si="24"/>
        <v>0</v>
      </c>
      <c r="P126" s="71"/>
    </row>
    <row r="127" spans="1:15" ht="18.75" customHeight="1">
      <c r="A127" s="69" t="s">
        <v>133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8">
        <f t="shared" si="24"/>
        <v>0</v>
      </c>
    </row>
    <row r="128" spans="1:15" ht="18.75" customHeight="1">
      <c r="A128" s="69" t="s">
        <v>134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8">
        <f t="shared" si="24"/>
        <v>0</v>
      </c>
    </row>
    <row r="129" spans="1:15" ht="18.75" customHeight="1">
      <c r="A129" s="69" t="s">
        <v>135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8">
        <f t="shared" si="24"/>
        <v>0</v>
      </c>
    </row>
    <row r="130" spans="1:15" ht="18.75" customHeight="1">
      <c r="A130" s="69" t="s">
        <v>136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8">
        <f t="shared" si="24"/>
        <v>0</v>
      </c>
    </row>
    <row r="131" spans="1:15" ht="18.75" customHeight="1">
      <c r="A131" s="69" t="s">
        <v>137</v>
      </c>
      <c r="B131" s="67">
        <v>0</v>
      </c>
      <c r="C131" s="67">
        <v>0</v>
      </c>
      <c r="D131" s="67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8">
        <f t="shared" si="24"/>
        <v>0</v>
      </c>
    </row>
    <row r="132" spans="1:15" ht="18.75" customHeight="1">
      <c r="A132" s="69" t="s">
        <v>138</v>
      </c>
      <c r="B132" s="67">
        <v>0</v>
      </c>
      <c r="C132" s="67">
        <v>0</v>
      </c>
      <c r="D132" s="67">
        <v>0</v>
      </c>
      <c r="E132" s="67">
        <v>0</v>
      </c>
      <c r="F132" s="67">
        <v>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8">
        <f t="shared" si="24"/>
        <v>0</v>
      </c>
    </row>
    <row r="133" spans="1:15" ht="18.75" customHeight="1">
      <c r="A133" s="69" t="s">
        <v>139</v>
      </c>
      <c r="B133" s="73">
        <v>0</v>
      </c>
      <c r="C133" s="73">
        <v>0</v>
      </c>
      <c r="D133" s="73">
        <v>0</v>
      </c>
      <c r="E133" s="73">
        <v>0</v>
      </c>
      <c r="F133" s="73">
        <v>0</v>
      </c>
      <c r="G133" s="73">
        <v>0</v>
      </c>
      <c r="H133" s="67">
        <v>0</v>
      </c>
      <c r="I133" s="67">
        <v>0</v>
      </c>
      <c r="J133" s="73">
        <v>0</v>
      </c>
      <c r="K133" s="67">
        <v>0</v>
      </c>
      <c r="L133" s="67">
        <v>0</v>
      </c>
      <c r="M133" s="67">
        <v>0</v>
      </c>
      <c r="N133" s="73">
        <v>0</v>
      </c>
      <c r="O133" s="68">
        <f t="shared" si="24"/>
        <v>0</v>
      </c>
    </row>
    <row r="134" spans="1:15" ht="18.75" customHeight="1">
      <c r="A134" s="69" t="s">
        <v>140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  <c r="J134" s="73">
        <v>0</v>
      </c>
      <c r="K134" s="67">
        <v>0</v>
      </c>
      <c r="L134" s="67">
        <v>0</v>
      </c>
      <c r="M134" s="67">
        <v>0</v>
      </c>
      <c r="N134" s="67">
        <v>0</v>
      </c>
      <c r="O134" s="68">
        <f t="shared" si="24"/>
        <v>0</v>
      </c>
    </row>
    <row r="135" spans="1:15" ht="18.75" customHeight="1">
      <c r="A135" s="69" t="s">
        <v>141</v>
      </c>
      <c r="B135" s="67">
        <v>0</v>
      </c>
      <c r="C135" s="67">
        <v>0</v>
      </c>
      <c r="D135" s="67">
        <v>0</v>
      </c>
      <c r="E135" s="67">
        <v>0</v>
      </c>
      <c r="F135" s="67">
        <v>0</v>
      </c>
      <c r="G135" s="67">
        <v>0</v>
      </c>
      <c r="H135" s="67">
        <v>0</v>
      </c>
      <c r="I135" s="67">
        <v>0</v>
      </c>
      <c r="J135" s="73">
        <v>0</v>
      </c>
      <c r="K135" s="67">
        <v>0</v>
      </c>
      <c r="L135" s="67">
        <v>0</v>
      </c>
      <c r="M135" s="67">
        <v>0</v>
      </c>
      <c r="N135" s="67">
        <v>0</v>
      </c>
      <c r="O135" s="68">
        <f t="shared" si="24"/>
        <v>0</v>
      </c>
    </row>
    <row r="136" spans="1:15" ht="18.75" customHeight="1">
      <c r="A136" s="69" t="s">
        <v>142</v>
      </c>
      <c r="B136" s="67">
        <v>0</v>
      </c>
      <c r="C136" s="67">
        <v>0</v>
      </c>
      <c r="D136" s="67">
        <v>0</v>
      </c>
      <c r="E136" s="67">
        <v>0</v>
      </c>
      <c r="F136" s="67">
        <v>0</v>
      </c>
      <c r="G136" s="67">
        <v>0</v>
      </c>
      <c r="H136" s="67">
        <v>0</v>
      </c>
      <c r="I136" s="67">
        <v>0</v>
      </c>
      <c r="J136" s="73">
        <v>0</v>
      </c>
      <c r="K136" s="67">
        <v>0</v>
      </c>
      <c r="L136" s="67">
        <v>0</v>
      </c>
      <c r="M136" s="67">
        <v>0</v>
      </c>
      <c r="N136" s="67">
        <v>0</v>
      </c>
      <c r="O136" s="68">
        <f t="shared" si="24"/>
        <v>0</v>
      </c>
    </row>
    <row r="137" spans="1:15" ht="18.75" customHeight="1">
      <c r="A137" s="69" t="s">
        <v>143</v>
      </c>
      <c r="B137" s="67">
        <v>0</v>
      </c>
      <c r="C137" s="67">
        <v>0</v>
      </c>
      <c r="D137" s="67">
        <v>0</v>
      </c>
      <c r="E137" s="67">
        <v>0</v>
      </c>
      <c r="F137" s="67">
        <v>0</v>
      </c>
      <c r="G137" s="67">
        <v>0</v>
      </c>
      <c r="H137" s="67">
        <v>0</v>
      </c>
      <c r="I137" s="67">
        <v>0</v>
      </c>
      <c r="J137" s="73">
        <v>0</v>
      </c>
      <c r="K137" s="67">
        <v>0</v>
      </c>
      <c r="L137" s="67">
        <v>0</v>
      </c>
      <c r="M137" s="67">
        <v>0</v>
      </c>
      <c r="N137" s="67">
        <v>0</v>
      </c>
      <c r="O137" s="68">
        <f t="shared" si="24"/>
        <v>0</v>
      </c>
    </row>
    <row r="138" spans="1:15" ht="18.75" customHeight="1">
      <c r="A138" s="69" t="s">
        <v>144</v>
      </c>
      <c r="B138" s="67">
        <v>0</v>
      </c>
      <c r="C138" s="67">
        <v>0</v>
      </c>
      <c r="D138" s="67">
        <v>0</v>
      </c>
      <c r="E138" s="67">
        <v>0</v>
      </c>
      <c r="F138" s="67">
        <v>0</v>
      </c>
      <c r="G138" s="67">
        <v>0</v>
      </c>
      <c r="H138" s="67">
        <v>0</v>
      </c>
      <c r="I138" s="67">
        <v>0</v>
      </c>
      <c r="J138" s="73">
        <v>0</v>
      </c>
      <c r="K138" s="67">
        <v>0</v>
      </c>
      <c r="L138" s="67">
        <v>0</v>
      </c>
      <c r="M138" s="67">
        <v>0</v>
      </c>
      <c r="N138" s="67">
        <v>0</v>
      </c>
      <c r="O138" s="68">
        <f t="shared" si="24"/>
        <v>0</v>
      </c>
    </row>
    <row r="139" spans="1:18" ht="18.75" customHeight="1">
      <c r="A139" s="69" t="s">
        <v>145</v>
      </c>
      <c r="B139" s="67">
        <v>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73">
        <v>0</v>
      </c>
      <c r="K139" s="67">
        <v>0</v>
      </c>
      <c r="L139" s="67">
        <v>0</v>
      </c>
      <c r="M139" s="67">
        <v>0</v>
      </c>
      <c r="N139" s="70">
        <v>530413.1</v>
      </c>
      <c r="O139" s="68">
        <f t="shared" si="24"/>
        <v>530413.1</v>
      </c>
      <c r="R139"/>
    </row>
    <row r="140" spans="1:18" ht="18.75" customHeight="1">
      <c r="A140" s="69" t="s">
        <v>146</v>
      </c>
      <c r="B140" s="67">
        <v>0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73">
        <v>0</v>
      </c>
      <c r="K140" s="67">
        <v>0</v>
      </c>
      <c r="L140" s="67">
        <v>0</v>
      </c>
      <c r="M140" s="67">
        <v>0</v>
      </c>
      <c r="N140" s="70">
        <v>954881.71</v>
      </c>
      <c r="O140" s="68">
        <f t="shared" si="24"/>
        <v>954881.71</v>
      </c>
      <c r="R140"/>
    </row>
    <row r="141" spans="1:15" ht="18.75" customHeight="1">
      <c r="A141" s="69" t="s">
        <v>147</v>
      </c>
      <c r="B141" s="67">
        <v>0</v>
      </c>
      <c r="C141" s="67">
        <v>0</v>
      </c>
      <c r="D141" s="67">
        <v>0</v>
      </c>
      <c r="E141" s="70">
        <v>486823.65</v>
      </c>
      <c r="F141" s="67">
        <v>0</v>
      </c>
      <c r="G141" s="67">
        <v>0</v>
      </c>
      <c r="H141" s="67">
        <v>0</v>
      </c>
      <c r="I141" s="67">
        <v>0</v>
      </c>
      <c r="J141" s="73">
        <v>0</v>
      </c>
      <c r="K141" s="67">
        <v>0</v>
      </c>
      <c r="L141" s="67">
        <v>0</v>
      </c>
      <c r="M141" s="67">
        <v>0</v>
      </c>
      <c r="N141" s="67">
        <v>0</v>
      </c>
      <c r="O141" s="68">
        <f t="shared" si="24"/>
        <v>486823.65</v>
      </c>
    </row>
    <row r="142" spans="1:15" ht="18.75" customHeight="1">
      <c r="A142" s="69" t="s">
        <v>148</v>
      </c>
      <c r="B142" s="67">
        <v>0</v>
      </c>
      <c r="C142" s="67">
        <v>0</v>
      </c>
      <c r="D142" s="67">
        <v>0</v>
      </c>
      <c r="E142" s="67">
        <v>0</v>
      </c>
      <c r="F142" s="70">
        <v>982995.53</v>
      </c>
      <c r="G142" s="67">
        <v>0</v>
      </c>
      <c r="H142" s="67">
        <v>0</v>
      </c>
      <c r="I142" s="67">
        <v>0</v>
      </c>
      <c r="J142" s="73">
        <v>0</v>
      </c>
      <c r="K142" s="67">
        <v>0</v>
      </c>
      <c r="L142" s="67">
        <v>0</v>
      </c>
      <c r="M142" s="67">
        <v>0</v>
      </c>
      <c r="N142" s="67">
        <v>0</v>
      </c>
      <c r="O142" s="68">
        <f t="shared" si="24"/>
        <v>982995.53</v>
      </c>
    </row>
    <row r="143" spans="1:17" ht="18.75" customHeight="1">
      <c r="A143" s="69" t="s">
        <v>149</v>
      </c>
      <c r="B143" s="67">
        <v>0</v>
      </c>
      <c r="C143" s="67">
        <v>0</v>
      </c>
      <c r="D143" s="67">
        <v>0</v>
      </c>
      <c r="E143" s="67">
        <v>0</v>
      </c>
      <c r="F143" s="67">
        <v>0</v>
      </c>
      <c r="G143" s="67">
        <v>0</v>
      </c>
      <c r="H143" s="70">
        <v>1198003.27</v>
      </c>
      <c r="I143" s="67">
        <v>0</v>
      </c>
      <c r="J143" s="73">
        <v>0</v>
      </c>
      <c r="K143" s="67">
        <v>0</v>
      </c>
      <c r="L143" s="67">
        <v>0</v>
      </c>
      <c r="M143" s="67">
        <v>0</v>
      </c>
      <c r="N143" s="67">
        <v>0</v>
      </c>
      <c r="O143" s="68">
        <f t="shared" si="24"/>
        <v>1198003.27</v>
      </c>
      <c r="P143" s="74"/>
      <c r="Q143" s="74"/>
    </row>
    <row r="144" spans="1:15" ht="18.75" customHeight="1">
      <c r="A144" s="69" t="s">
        <v>150</v>
      </c>
      <c r="B144" s="67">
        <v>0</v>
      </c>
      <c r="C144" s="67">
        <v>0</v>
      </c>
      <c r="D144" s="67">
        <v>0</v>
      </c>
      <c r="E144" s="67">
        <v>0</v>
      </c>
      <c r="F144" s="67">
        <v>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8">
        <f t="shared" si="24"/>
        <v>0</v>
      </c>
    </row>
    <row r="145" spans="1:15" ht="18" customHeight="1">
      <c r="A145" s="69" t="s">
        <v>151</v>
      </c>
      <c r="B145" s="67">
        <v>0</v>
      </c>
      <c r="C145" s="67">
        <v>0</v>
      </c>
      <c r="D145" s="67">
        <v>0</v>
      </c>
      <c r="E145" s="67">
        <v>0</v>
      </c>
      <c r="F145" s="67">
        <v>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8">
        <f t="shared" si="24"/>
        <v>0</v>
      </c>
    </row>
    <row r="146" spans="1:15" ht="18" customHeight="1">
      <c r="A146" s="69" t="s">
        <v>152</v>
      </c>
      <c r="B146" s="67">
        <v>0</v>
      </c>
      <c r="C146" s="67">
        <v>0</v>
      </c>
      <c r="D146" s="67">
        <v>0</v>
      </c>
      <c r="E146" s="67">
        <v>0</v>
      </c>
      <c r="F146" s="67">
        <v>0</v>
      </c>
      <c r="G146" s="67">
        <v>0</v>
      </c>
      <c r="H146" s="67">
        <v>0</v>
      </c>
      <c r="I146" s="67">
        <v>0</v>
      </c>
      <c r="J146" s="67">
        <v>0</v>
      </c>
      <c r="K146" s="70">
        <v>400075.48</v>
      </c>
      <c r="L146" s="67">
        <v>0</v>
      </c>
      <c r="M146" s="67">
        <v>0</v>
      </c>
      <c r="N146" s="67">
        <v>0</v>
      </c>
      <c r="O146" s="68">
        <f t="shared" si="24"/>
        <v>400075.48</v>
      </c>
    </row>
    <row r="147" spans="1:15" ht="18" customHeight="1">
      <c r="A147" s="69" t="s">
        <v>153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70">
        <v>353668.62</v>
      </c>
      <c r="M147" s="67">
        <v>0</v>
      </c>
      <c r="N147" s="67">
        <v>0</v>
      </c>
      <c r="O147" s="68">
        <f t="shared" si="24"/>
        <v>353668.62</v>
      </c>
    </row>
    <row r="148" spans="1:16" ht="18" customHeight="1">
      <c r="A148" s="69" t="s">
        <v>154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  <c r="J148" s="67">
        <v>0</v>
      </c>
      <c r="K148" s="67" t="s">
        <v>155</v>
      </c>
      <c r="L148" s="67"/>
      <c r="M148" s="67">
        <v>0</v>
      </c>
      <c r="N148" s="67">
        <v>0</v>
      </c>
      <c r="O148" s="68">
        <f t="shared" si="24"/>
        <v>0</v>
      </c>
      <c r="P148"/>
    </row>
    <row r="149" spans="1:15" ht="18" customHeight="1">
      <c r="A149" s="69" t="s">
        <v>156</v>
      </c>
      <c r="B149" s="67">
        <v>0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8">
        <f t="shared" si="24"/>
        <v>0</v>
      </c>
    </row>
    <row r="150" spans="1:15" ht="18" customHeight="1">
      <c r="A150" s="69" t="s">
        <v>157</v>
      </c>
      <c r="B150" s="67">
        <v>0</v>
      </c>
      <c r="C150" s="67">
        <v>0</v>
      </c>
      <c r="D150" s="67">
        <v>0</v>
      </c>
      <c r="E150" s="67">
        <v>0</v>
      </c>
      <c r="F150" s="67">
        <v>0</v>
      </c>
      <c r="G150" s="70">
        <v>1361607.49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8">
        <f t="shared" si="24"/>
        <v>1361607.49</v>
      </c>
    </row>
    <row r="151" spans="1:15" ht="18" customHeight="1">
      <c r="A151" s="69" t="s">
        <v>158</v>
      </c>
      <c r="B151" s="67">
        <v>0</v>
      </c>
      <c r="C151" s="67">
        <v>0</v>
      </c>
      <c r="D151" s="67">
        <v>0</v>
      </c>
      <c r="E151" s="67">
        <v>0</v>
      </c>
      <c r="F151" s="67">
        <v>0</v>
      </c>
      <c r="G151" s="67">
        <v>0</v>
      </c>
      <c r="H151" s="67">
        <v>0</v>
      </c>
      <c r="I151" s="70">
        <v>823383.27</v>
      </c>
      <c r="J151" s="67">
        <v>0</v>
      </c>
      <c r="K151" s="67">
        <v>0</v>
      </c>
      <c r="L151" s="67">
        <v>0</v>
      </c>
      <c r="M151" s="67">
        <v>0</v>
      </c>
      <c r="N151" s="67">
        <v>0</v>
      </c>
      <c r="O151" s="68">
        <f t="shared" si="24"/>
        <v>823383.27</v>
      </c>
    </row>
    <row r="152" spans="1:15" ht="18" customHeight="1">
      <c r="A152" s="69" t="s">
        <v>159</v>
      </c>
      <c r="B152" s="67">
        <v>0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75">
        <v>815612.18</v>
      </c>
      <c r="N152" s="67"/>
      <c r="O152" s="68">
        <f t="shared" si="24"/>
        <v>815612.18</v>
      </c>
    </row>
    <row r="153" spans="1:15" ht="18" customHeight="1">
      <c r="A153" s="69" t="s">
        <v>160</v>
      </c>
      <c r="B153" s="67">
        <v>0</v>
      </c>
      <c r="C153" s="67">
        <v>0</v>
      </c>
      <c r="D153" s="70">
        <v>2662905.95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76">
        <v>0</v>
      </c>
      <c r="N153" s="67">
        <v>0</v>
      </c>
      <c r="O153" s="68">
        <f t="shared" si="24"/>
        <v>2662905.95</v>
      </c>
    </row>
    <row r="154" spans="1:15" ht="18" customHeight="1">
      <c r="A154" s="77" t="s">
        <v>161</v>
      </c>
      <c r="B154" s="78">
        <v>0</v>
      </c>
      <c r="C154" s="78">
        <v>0</v>
      </c>
      <c r="D154" s="79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80">
        <v>1210833.26</v>
      </c>
      <c r="K154" s="78">
        <v>0</v>
      </c>
      <c r="L154" s="78">
        <v>0</v>
      </c>
      <c r="M154" s="79">
        <v>0</v>
      </c>
      <c r="N154" s="78">
        <v>0</v>
      </c>
      <c r="O154" s="81">
        <f t="shared" si="24"/>
        <v>1210833.26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75" ht="14.25">
      <c r="N175" s="71"/>
    </row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2"/>
  <rowBreaks count="1" manualBreakCount="1">
    <brk id="6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2019-06-07T22:24:04Z</dcterms:created>
  <dcterms:modified xsi:type="dcterms:W3CDTF">2019-06-07T22:41:45Z</dcterms:modified>
  <cp:category/>
  <cp:version/>
  <cp:contentType/>
  <cp:contentStatus/>
</cp:coreProperties>
</file>