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<sst xmlns="http://schemas.openxmlformats.org/spreadsheetml/2006/main" count="166" uniqueCount="160">
  <si>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</si>
  <si>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</si>
  <si>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</si>
  <si>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</si>
  <si>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</si>
  <si>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</si>
  <si>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</si>
  <si>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</si>
  <si>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</si>
  <si>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</si>
  <si>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</si>
  <si>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</si>
  <si>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</si>
  <si>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</si>
  <si>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</si>
  <si>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</si>
  <si>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</si>
  <si>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</si>
  <si>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</si>
  <si>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</si>
  <si>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</si>
  <si>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</si>
  <si>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</si>
  <si>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</si>
  <si>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</si>
  <si>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</si>
  <si>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</si>
  <si>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</si>
  <si>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</si>
  <si>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</si>
  <si>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</si>
  <si>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</si>
  <si>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</si>
  <si>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</si>
  <si>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</si>
  <si>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</si>
  <si>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</si>
  <si>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</si>
  <si>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</si>
  <si>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</si>
  <si>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</si>
  <si>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</si>
  <si>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</si>
  <si>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</si>
  <si>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</si>
  <si>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</si>
  <si>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</si>
  <si>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</si>
  <si>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</si>
  <si>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</si>
  <si>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</si>
  <si>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</si>
  <si>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</si>
  <si>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</si>
  <si>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</si>
  <si>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</si>
  <si>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</si>
  <si>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</si>
  <si>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</si>
  <si>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</si>
  <si>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</si>
  <si>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</si>
  <si>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</si>
  <si>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</si>
  <si>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</si>
  <si>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</si>
  <si>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</si>
  <si>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</si>
  <si>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</si>
  <si>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</si>
  <si>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</si>
  <si>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</si>
  <si>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</si>
  <si>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</si>
  <si>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</si>
  <si>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</si>
  <si>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</si>
  <si>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</si>
  <si>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</si>
  <si>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</si>
  <si>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</si>
  <si>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</si>
  <si>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</si>
  <si>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</si>
  <si>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</si>
  <si>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</si>
  <si>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</si>
  <si>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</si>
  <si>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</si>
  <si>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</si>
  <si>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</si>
  <si>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</si>
  <si>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</si>
  <si>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</si>
  <si>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</si>
  <si>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</si>
  <si>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</si>
  <si>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</si>
  <si>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</si>
  <si>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</si>
  <si>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</si>
  <si>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</si>
  <si>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</si>
  <si>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</si>
  <si>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</si>
  <si>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</si>
  <si>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</si>
  <si>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</si>
  <si>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</si>
  <si>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</si>
  <si>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</si>
  <si>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</si>
  <si>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</si>
  <si>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</si>
  <si>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</si>
  <si>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</si>
  <si>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</si>
  <si>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</si>
  <si>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</si>
  <si>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</si>
  <si>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</si>
  <si>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</si>
  <si>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</si>
  <si>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</si>
  <si>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</si>
  <si>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</si>
  <si>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</si>
  <si>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</si>
  <si>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</si>
  <si>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</si>
  <si>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</si>
  <si>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</si>
  <si>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</si>
  <si>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</si>
  <si>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</si>
  <si>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</si>
  <si>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</si>
  <si>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</si>
  <si>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</si>
  <si>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</si>
  <si>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</si>
  <si>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</si>
  <si>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</si>
  <si>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</si>
  <si>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</si>
  <si>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</si>
  <si>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</si>
  <si>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</si>
  <si>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</si>
  <si>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</si>
  <si>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</si>
  <si>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</si>
  <si>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</si>
  <si>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</si>
  <si>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</si>
  <si>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</si>
  <si>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</si>
  <si>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</si>
  <si>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</si>
  <si>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13/05/19 - VENCIMENTO 20/05/19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</si>
</sst>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showGridLines="0" tabSelected="1" zoomScale="80" zoomScaleNormal="80" zoomScaleSheetLayoutView="70" zoomScalePageLayoutView="0" workbookViewId="0" topLeftCell="A1">
      <selection activeCell="P106" sqref="P106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9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1">
      <c r="A2" s="80" t="s">
        <v>159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1" t="s">
        <v>11</v>
      </c>
      <c r="B4" s="83" t="s">
        <v>30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2" t="s">
        <v>12</v>
      </c>
    </row>
    <row r="5" spans="1:15" ht="38.25">
      <c r="A5" s="81"/>
      <c r="B5" s="28" t="s">
        <v>7</v>
      </c>
      <c r="C5" s="28" t="s">
        <v>8</v>
      </c>
      <c r="D5" s="73" t="s">
        <v>153</v>
      </c>
      <c r="E5" s="73" t="s">
        <v>29</v>
      </c>
      <c r="F5" s="73" t="s">
        <v>28</v>
      </c>
      <c r="G5" s="28" t="s">
        <v>151</v>
      </c>
      <c r="H5" s="28" t="s">
        <v>142</v>
      </c>
      <c r="I5" s="28" t="s">
        <v>152</v>
      </c>
      <c r="J5" s="28" t="s">
        <v>143</v>
      </c>
      <c r="K5" s="28" t="s">
        <v>144</v>
      </c>
      <c r="L5" s="28" t="s">
        <v>145</v>
      </c>
      <c r="M5" s="28" t="s">
        <v>153</v>
      </c>
      <c r="N5" s="28" t="s">
        <v>9</v>
      </c>
      <c r="O5" s="81"/>
    </row>
    <row r="6" spans="1:15" ht="18.75" customHeight="1">
      <c r="A6" s="81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1"/>
    </row>
    <row r="7" spans="1:18" ht="17.25" customHeight="1">
      <c r="A7" s="8" t="s">
        <v>24</v>
      </c>
      <c r="B7" s="9">
        <f aca="true" t="shared" si="0" ref="B7:O7">+B8+B20+B24+B27</f>
        <v>558364</v>
      </c>
      <c r="C7" s="9">
        <f t="shared" si="0"/>
        <v>742100</v>
      </c>
      <c r="D7" s="9">
        <f t="shared" si="0"/>
        <v>731827</v>
      </c>
      <c r="E7" s="9">
        <f>+E8+E20+E24+E27</f>
        <v>113838</v>
      </c>
      <c r="F7" s="9">
        <f>+F8+F20+F24+F27</f>
        <v>303440</v>
      </c>
      <c r="G7" s="9">
        <f t="shared" si="0"/>
        <v>478117</v>
      </c>
      <c r="H7" s="9">
        <f t="shared" si="0"/>
        <v>340184</v>
      </c>
      <c r="I7" s="9">
        <f t="shared" si="0"/>
        <v>287287</v>
      </c>
      <c r="J7" s="9">
        <f t="shared" si="0"/>
        <v>452245</v>
      </c>
      <c r="K7" s="9">
        <f t="shared" si="0"/>
        <v>141919</v>
      </c>
      <c r="L7" s="9">
        <f t="shared" si="0"/>
        <v>144576</v>
      </c>
      <c r="M7" s="9">
        <f t="shared" si="0"/>
        <v>304430</v>
      </c>
      <c r="N7" s="9">
        <f t="shared" si="0"/>
        <v>488346</v>
      </c>
      <c r="O7" s="9">
        <f t="shared" si="0"/>
        <v>5086673</v>
      </c>
      <c r="P7" s="44"/>
      <c r="Q7"/>
      <c r="R7"/>
    </row>
    <row r="8" spans="1:18" ht="17.25" customHeight="1">
      <c r="A8" s="10" t="s">
        <v>35</v>
      </c>
      <c r="B8" s="11">
        <f>B9+B12+B16</f>
        <v>289577</v>
      </c>
      <c r="C8" s="11">
        <f aca="true" t="shared" si="1" ref="C8:N8">C9+C12+C16</f>
        <v>391935</v>
      </c>
      <c r="D8" s="11">
        <f t="shared" si="1"/>
        <v>358347</v>
      </c>
      <c r="E8" s="11">
        <f>E9+E12+E16</f>
        <v>54320</v>
      </c>
      <c r="F8" s="11">
        <f>F9+F12+F16</f>
        <v>148837</v>
      </c>
      <c r="G8" s="11">
        <f t="shared" si="1"/>
        <v>252345</v>
      </c>
      <c r="H8" s="11">
        <f t="shared" si="1"/>
        <v>186675</v>
      </c>
      <c r="I8" s="11">
        <f t="shared" si="1"/>
        <v>137217</v>
      </c>
      <c r="J8" s="11">
        <f t="shared" si="1"/>
        <v>240918</v>
      </c>
      <c r="K8" s="11">
        <f t="shared" si="1"/>
        <v>81236</v>
      </c>
      <c r="L8" s="11">
        <f t="shared" si="1"/>
        <v>79010</v>
      </c>
      <c r="M8" s="11">
        <f t="shared" si="1"/>
        <v>150216</v>
      </c>
      <c r="N8" s="11">
        <f t="shared" si="1"/>
        <v>274874</v>
      </c>
      <c r="O8" s="11">
        <f aca="true" t="shared" si="2" ref="O8:O27">SUM(B8:N8)</f>
        <v>2645507</v>
      </c>
      <c r="P8"/>
      <c r="Q8"/>
      <c r="R8"/>
    </row>
    <row r="9" spans="1:18" ht="17.25" customHeight="1">
      <c r="A9" s="15" t="s">
        <v>13</v>
      </c>
      <c r="B9" s="13">
        <f>+B10+B11</f>
        <v>34533</v>
      </c>
      <c r="C9" s="13">
        <f aca="true" t="shared" si="3" ref="C9:N9">+C10+C11</f>
        <v>48736</v>
      </c>
      <c r="D9" s="13">
        <f t="shared" si="3"/>
        <v>41228</v>
      </c>
      <c r="E9" s="13">
        <f>+E10+E11</f>
        <v>7493</v>
      </c>
      <c r="F9" s="13">
        <f>+F10+F11</f>
        <v>15754</v>
      </c>
      <c r="G9" s="13">
        <f t="shared" si="3"/>
        <v>29440</v>
      </c>
      <c r="H9" s="13">
        <f t="shared" si="3"/>
        <v>21405</v>
      </c>
      <c r="I9" s="13">
        <f t="shared" si="3"/>
        <v>11731</v>
      </c>
      <c r="J9" s="13">
        <f t="shared" si="3"/>
        <v>18114</v>
      </c>
      <c r="K9" s="13">
        <f t="shared" si="3"/>
        <v>6440</v>
      </c>
      <c r="L9" s="13">
        <f t="shared" si="3"/>
        <v>7642</v>
      </c>
      <c r="M9" s="13">
        <f t="shared" si="3"/>
        <v>9479</v>
      </c>
      <c r="N9" s="13">
        <f t="shared" si="3"/>
        <v>39633</v>
      </c>
      <c r="O9" s="11">
        <f t="shared" si="2"/>
        <v>291628</v>
      </c>
      <c r="P9"/>
      <c r="Q9"/>
      <c r="R9"/>
    </row>
    <row r="10" spans="1:18" ht="17.25" customHeight="1">
      <c r="A10" s="29" t="s">
        <v>14</v>
      </c>
      <c r="B10" s="13">
        <v>34533</v>
      </c>
      <c r="C10" s="13">
        <v>48736</v>
      </c>
      <c r="D10" s="13">
        <v>41228</v>
      </c>
      <c r="E10" s="13">
        <v>7493</v>
      </c>
      <c r="F10" s="13">
        <v>15754</v>
      </c>
      <c r="G10" s="13">
        <v>29440</v>
      </c>
      <c r="H10" s="13">
        <v>21405</v>
      </c>
      <c r="I10" s="13">
        <v>11731</v>
      </c>
      <c r="J10" s="13">
        <v>18114</v>
      </c>
      <c r="K10" s="13">
        <v>6440</v>
      </c>
      <c r="L10" s="13">
        <v>7642</v>
      </c>
      <c r="M10" s="13">
        <v>9479</v>
      </c>
      <c r="N10" s="13">
        <v>39633</v>
      </c>
      <c r="O10" s="11">
        <f t="shared" si="2"/>
        <v>291628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242121</v>
      </c>
      <c r="C12" s="17">
        <f t="shared" si="4"/>
        <v>325228</v>
      </c>
      <c r="D12" s="17">
        <f t="shared" si="4"/>
        <v>301140</v>
      </c>
      <c r="E12" s="17">
        <f>SUM(E13:E15)</f>
        <v>44128</v>
      </c>
      <c r="F12" s="17">
        <f>SUM(F13:F15)</f>
        <v>125980</v>
      </c>
      <c r="G12" s="17">
        <f t="shared" si="4"/>
        <v>211827</v>
      </c>
      <c r="H12" s="17">
        <f t="shared" si="4"/>
        <v>156431</v>
      </c>
      <c r="I12" s="17">
        <f t="shared" si="4"/>
        <v>117797</v>
      </c>
      <c r="J12" s="17">
        <f t="shared" si="4"/>
        <v>210536</v>
      </c>
      <c r="K12" s="17">
        <f t="shared" si="4"/>
        <v>70186</v>
      </c>
      <c r="L12" s="17">
        <f t="shared" si="4"/>
        <v>67509</v>
      </c>
      <c r="M12" s="17">
        <f t="shared" si="4"/>
        <v>131730</v>
      </c>
      <c r="N12" s="17">
        <f t="shared" si="4"/>
        <v>222958</v>
      </c>
      <c r="O12" s="11">
        <f t="shared" si="2"/>
        <v>2227571</v>
      </c>
      <c r="P12"/>
      <c r="Q12"/>
      <c r="R12"/>
    </row>
    <row r="13" spans="1:18" s="61" customFormat="1" ht="17.25" customHeight="1">
      <c r="A13" s="66" t="s">
        <v>16</v>
      </c>
      <c r="B13" s="67">
        <v>101935</v>
      </c>
      <c r="C13" s="67">
        <v>145374</v>
      </c>
      <c r="D13" s="67">
        <v>141267</v>
      </c>
      <c r="E13" s="67">
        <v>21574</v>
      </c>
      <c r="F13" s="67">
        <v>58714</v>
      </c>
      <c r="G13" s="67">
        <v>95405</v>
      </c>
      <c r="H13" s="67">
        <v>67873</v>
      </c>
      <c r="I13" s="67">
        <v>54841</v>
      </c>
      <c r="J13" s="67">
        <v>87106</v>
      </c>
      <c r="K13" s="67">
        <v>28967</v>
      </c>
      <c r="L13" s="67">
        <v>29325</v>
      </c>
      <c r="M13" s="67">
        <v>57518</v>
      </c>
      <c r="N13" s="67">
        <v>91013</v>
      </c>
      <c r="O13" s="68">
        <f t="shared" si="2"/>
        <v>980912</v>
      </c>
      <c r="P13" s="69"/>
      <c r="Q13" s="70"/>
      <c r="R13"/>
    </row>
    <row r="14" spans="1:18" s="61" customFormat="1" ht="17.25" customHeight="1">
      <c r="A14" s="66" t="s">
        <v>17</v>
      </c>
      <c r="B14" s="67">
        <v>122280</v>
      </c>
      <c r="C14" s="67">
        <v>153101</v>
      </c>
      <c r="D14" s="67">
        <v>139965</v>
      </c>
      <c r="E14" s="67">
        <v>18223</v>
      </c>
      <c r="F14" s="67">
        <v>60476</v>
      </c>
      <c r="G14" s="67">
        <v>100991</v>
      </c>
      <c r="H14" s="67">
        <v>78135</v>
      </c>
      <c r="I14" s="67">
        <v>56102</v>
      </c>
      <c r="J14" s="67">
        <v>110246</v>
      </c>
      <c r="K14" s="67">
        <v>37147</v>
      </c>
      <c r="L14" s="67">
        <v>34090</v>
      </c>
      <c r="M14" s="67">
        <v>68284</v>
      </c>
      <c r="N14" s="67">
        <v>108761</v>
      </c>
      <c r="O14" s="68">
        <f t="shared" si="2"/>
        <v>1087801</v>
      </c>
      <c r="P14" s="69"/>
      <c r="Q14"/>
      <c r="R14"/>
    </row>
    <row r="15" spans="1:18" ht="17.25" customHeight="1">
      <c r="A15" s="14" t="s">
        <v>18</v>
      </c>
      <c r="B15" s="13">
        <v>17906</v>
      </c>
      <c r="C15" s="13">
        <v>26753</v>
      </c>
      <c r="D15" s="13">
        <v>19908</v>
      </c>
      <c r="E15" s="13">
        <v>4331</v>
      </c>
      <c r="F15" s="13">
        <v>6790</v>
      </c>
      <c r="G15" s="13">
        <v>15431</v>
      </c>
      <c r="H15" s="13">
        <v>10423</v>
      </c>
      <c r="I15" s="13">
        <v>6854</v>
      </c>
      <c r="J15" s="13">
        <v>13184</v>
      </c>
      <c r="K15" s="13">
        <v>4072</v>
      </c>
      <c r="L15" s="13">
        <v>4094</v>
      </c>
      <c r="M15" s="13">
        <v>5928</v>
      </c>
      <c r="N15" s="13">
        <v>23184</v>
      </c>
      <c r="O15" s="11">
        <f t="shared" si="2"/>
        <v>158858</v>
      </c>
      <c r="P15"/>
      <c r="Q15"/>
      <c r="R15"/>
    </row>
    <row r="16" spans="1:15" ht="17.25" customHeight="1">
      <c r="A16" s="15" t="s">
        <v>31</v>
      </c>
      <c r="B16" s="13">
        <f>B17+B18+B19</f>
        <v>12923</v>
      </c>
      <c r="C16" s="13">
        <f aca="true" t="shared" si="5" ref="C16:N16">C17+C18+C19</f>
        <v>17971</v>
      </c>
      <c r="D16" s="13">
        <f t="shared" si="5"/>
        <v>15979</v>
      </c>
      <c r="E16" s="13">
        <f>E17+E18+E19</f>
        <v>2699</v>
      </c>
      <c r="F16" s="13">
        <f>F17+F18+F19</f>
        <v>7103</v>
      </c>
      <c r="G16" s="13">
        <f t="shared" si="5"/>
        <v>11078</v>
      </c>
      <c r="H16" s="13">
        <f t="shared" si="5"/>
        <v>8839</v>
      </c>
      <c r="I16" s="13">
        <f t="shared" si="5"/>
        <v>7689</v>
      </c>
      <c r="J16" s="13">
        <f t="shared" si="5"/>
        <v>12268</v>
      </c>
      <c r="K16" s="13">
        <f t="shared" si="5"/>
        <v>4610</v>
      </c>
      <c r="L16" s="13">
        <f t="shared" si="5"/>
        <v>3859</v>
      </c>
      <c r="M16" s="13">
        <f t="shared" si="5"/>
        <v>9007</v>
      </c>
      <c r="N16" s="13">
        <f t="shared" si="5"/>
        <v>12283</v>
      </c>
      <c r="O16" s="11">
        <f t="shared" si="2"/>
        <v>126308</v>
      </c>
    </row>
    <row r="17" spans="1:18" ht="17.25" customHeight="1">
      <c r="A17" s="14" t="s">
        <v>32</v>
      </c>
      <c r="B17" s="13">
        <v>12898</v>
      </c>
      <c r="C17" s="13">
        <v>17947</v>
      </c>
      <c r="D17" s="13">
        <v>15954</v>
      </c>
      <c r="E17" s="13">
        <v>2690</v>
      </c>
      <c r="F17" s="13">
        <v>7092</v>
      </c>
      <c r="G17" s="13">
        <v>11058</v>
      </c>
      <c r="H17" s="13">
        <v>8826</v>
      </c>
      <c r="I17" s="13">
        <v>7684</v>
      </c>
      <c r="J17" s="13">
        <v>12255</v>
      </c>
      <c r="K17" s="13">
        <v>4604</v>
      </c>
      <c r="L17" s="13">
        <v>3855</v>
      </c>
      <c r="M17" s="13">
        <v>8987</v>
      </c>
      <c r="N17" s="13">
        <v>12263</v>
      </c>
      <c r="O17" s="11">
        <f t="shared" si="2"/>
        <v>126113</v>
      </c>
      <c r="P17"/>
      <c r="Q17"/>
      <c r="R17"/>
    </row>
    <row r="18" spans="1:18" ht="17.25" customHeight="1">
      <c r="A18" s="14" t="s">
        <v>33</v>
      </c>
      <c r="B18" s="13">
        <v>8</v>
      </c>
      <c r="C18" s="13">
        <v>16</v>
      </c>
      <c r="D18" s="13">
        <v>11</v>
      </c>
      <c r="E18" s="13">
        <v>7</v>
      </c>
      <c r="F18" s="13">
        <v>5</v>
      </c>
      <c r="G18" s="13">
        <v>9</v>
      </c>
      <c r="H18" s="13">
        <v>4</v>
      </c>
      <c r="I18" s="13">
        <v>5</v>
      </c>
      <c r="J18" s="13">
        <v>2</v>
      </c>
      <c r="K18" s="13">
        <v>3</v>
      </c>
      <c r="L18" s="13">
        <v>3</v>
      </c>
      <c r="M18" s="13">
        <v>14</v>
      </c>
      <c r="N18" s="13">
        <v>9</v>
      </c>
      <c r="O18" s="11">
        <f t="shared" si="2"/>
        <v>96</v>
      </c>
      <c r="P18"/>
      <c r="Q18"/>
      <c r="R18"/>
    </row>
    <row r="19" spans="1:18" ht="17.25" customHeight="1">
      <c r="A19" s="14" t="s">
        <v>34</v>
      </c>
      <c r="B19" s="13">
        <v>17</v>
      </c>
      <c r="C19" s="13">
        <v>8</v>
      </c>
      <c r="D19" s="13">
        <v>14</v>
      </c>
      <c r="E19" s="13">
        <v>2</v>
      </c>
      <c r="F19" s="13">
        <v>6</v>
      </c>
      <c r="G19" s="13">
        <v>11</v>
      </c>
      <c r="H19" s="13">
        <v>9</v>
      </c>
      <c r="I19" s="13">
        <v>0</v>
      </c>
      <c r="J19" s="13">
        <v>11</v>
      </c>
      <c r="K19" s="13">
        <v>3</v>
      </c>
      <c r="L19" s="13">
        <v>1</v>
      </c>
      <c r="M19" s="13">
        <v>6</v>
      </c>
      <c r="N19" s="13">
        <v>11</v>
      </c>
      <c r="O19" s="11">
        <f t="shared" si="2"/>
        <v>99</v>
      </c>
      <c r="P19"/>
      <c r="Q19"/>
      <c r="R19"/>
    </row>
    <row r="20" spans="1:18" ht="17.25" customHeight="1">
      <c r="A20" s="16" t="s">
        <v>19</v>
      </c>
      <c r="B20" s="11">
        <f>+B21+B22+B23</f>
        <v>138028</v>
      </c>
      <c r="C20" s="11">
        <f aca="true" t="shared" si="6" ref="C20:N20">+C21+C22+C23</f>
        <v>159533</v>
      </c>
      <c r="D20" s="11">
        <f t="shared" si="6"/>
        <v>173895</v>
      </c>
      <c r="E20" s="11">
        <f>+E21+E22+E23</f>
        <v>26925</v>
      </c>
      <c r="F20" s="11">
        <f>+F21+F22+F23</f>
        <v>65999</v>
      </c>
      <c r="G20" s="11">
        <f t="shared" si="6"/>
        <v>104078</v>
      </c>
      <c r="H20" s="11">
        <f t="shared" si="6"/>
        <v>78251</v>
      </c>
      <c r="I20" s="11">
        <f t="shared" si="6"/>
        <v>90762</v>
      </c>
      <c r="J20" s="11">
        <f t="shared" si="6"/>
        <v>131319</v>
      </c>
      <c r="K20" s="11">
        <f t="shared" si="6"/>
        <v>39446</v>
      </c>
      <c r="L20" s="11">
        <f t="shared" si="6"/>
        <v>40295</v>
      </c>
      <c r="M20" s="11">
        <f t="shared" si="6"/>
        <v>97605</v>
      </c>
      <c r="N20" s="11">
        <f t="shared" si="6"/>
        <v>107233</v>
      </c>
      <c r="O20" s="11">
        <f t="shared" si="2"/>
        <v>1253369</v>
      </c>
      <c r="P20"/>
      <c r="Q20"/>
      <c r="R20"/>
    </row>
    <row r="21" spans="1:18" s="61" customFormat="1" ht="17.25" customHeight="1">
      <c r="A21" s="55" t="s">
        <v>20</v>
      </c>
      <c r="B21" s="67">
        <v>77526</v>
      </c>
      <c r="C21" s="67">
        <v>98040</v>
      </c>
      <c r="D21" s="67">
        <v>109180</v>
      </c>
      <c r="E21" s="67">
        <v>17977</v>
      </c>
      <c r="F21" s="67">
        <v>41392</v>
      </c>
      <c r="G21" s="67">
        <v>64650</v>
      </c>
      <c r="H21" s="67">
        <v>45719</v>
      </c>
      <c r="I21" s="67">
        <v>55123</v>
      </c>
      <c r="J21" s="67">
        <v>74247</v>
      </c>
      <c r="K21" s="67">
        <v>24001</v>
      </c>
      <c r="L21" s="67">
        <v>23865</v>
      </c>
      <c r="M21" s="67">
        <v>55770</v>
      </c>
      <c r="N21" s="67">
        <v>65621</v>
      </c>
      <c r="O21" s="68">
        <f t="shared" si="2"/>
        <v>753111</v>
      </c>
      <c r="P21" s="69"/>
      <c r="Q21"/>
      <c r="R21"/>
    </row>
    <row r="22" spans="1:18" s="61" customFormat="1" ht="17.25" customHeight="1">
      <c r="A22" s="55" t="s">
        <v>21</v>
      </c>
      <c r="B22" s="67">
        <v>52741</v>
      </c>
      <c r="C22" s="67">
        <v>52265</v>
      </c>
      <c r="D22" s="67">
        <v>56416</v>
      </c>
      <c r="E22" s="67">
        <v>7314</v>
      </c>
      <c r="F22" s="67">
        <v>21824</v>
      </c>
      <c r="G22" s="67">
        <v>34475</v>
      </c>
      <c r="H22" s="67">
        <v>28716</v>
      </c>
      <c r="I22" s="67">
        <v>31952</v>
      </c>
      <c r="J22" s="67">
        <v>50433</v>
      </c>
      <c r="K22" s="67">
        <v>13781</v>
      </c>
      <c r="L22" s="67">
        <v>14682</v>
      </c>
      <c r="M22" s="67">
        <v>38254</v>
      </c>
      <c r="N22" s="67">
        <v>34110</v>
      </c>
      <c r="O22" s="68">
        <f t="shared" si="2"/>
        <v>436963</v>
      </c>
      <c r="P22" s="69"/>
      <c r="Q22"/>
      <c r="R22"/>
    </row>
    <row r="23" spans="1:18" ht="17.25" customHeight="1">
      <c r="A23" s="12" t="s">
        <v>22</v>
      </c>
      <c r="B23" s="13">
        <v>7761</v>
      </c>
      <c r="C23" s="13">
        <v>9228</v>
      </c>
      <c r="D23" s="13">
        <v>8299</v>
      </c>
      <c r="E23" s="13">
        <v>1634</v>
      </c>
      <c r="F23" s="13">
        <v>2783</v>
      </c>
      <c r="G23" s="13">
        <v>4953</v>
      </c>
      <c r="H23" s="13">
        <v>3816</v>
      </c>
      <c r="I23" s="13">
        <v>3687</v>
      </c>
      <c r="J23" s="13">
        <v>6639</v>
      </c>
      <c r="K23" s="13">
        <v>1664</v>
      </c>
      <c r="L23" s="13">
        <v>1748</v>
      </c>
      <c r="M23" s="13">
        <v>3581</v>
      </c>
      <c r="N23" s="13">
        <v>7502</v>
      </c>
      <c r="O23" s="11">
        <f t="shared" si="2"/>
        <v>63295</v>
      </c>
      <c r="P23"/>
      <c r="Q23"/>
      <c r="R23"/>
    </row>
    <row r="24" spans="1:18" ht="17.25" customHeight="1">
      <c r="A24" s="16" t="s">
        <v>23</v>
      </c>
      <c r="B24" s="13">
        <f>+B25+B26</f>
        <v>130759</v>
      </c>
      <c r="C24" s="13">
        <f aca="true" t="shared" si="7" ref="C24:N24">+C25+C26</f>
        <v>190632</v>
      </c>
      <c r="D24" s="13">
        <f t="shared" si="7"/>
        <v>199585</v>
      </c>
      <c r="E24" s="13">
        <f>+E25+E26</f>
        <v>32593</v>
      </c>
      <c r="F24" s="13">
        <f>+F25+F26</f>
        <v>88604</v>
      </c>
      <c r="G24" s="13">
        <f t="shared" si="7"/>
        <v>121694</v>
      </c>
      <c r="H24" s="13">
        <f t="shared" si="7"/>
        <v>75258</v>
      </c>
      <c r="I24" s="13">
        <f t="shared" si="7"/>
        <v>59308</v>
      </c>
      <c r="J24" s="13">
        <f t="shared" si="7"/>
        <v>80008</v>
      </c>
      <c r="K24" s="13">
        <f t="shared" si="7"/>
        <v>21237</v>
      </c>
      <c r="L24" s="13">
        <f t="shared" si="7"/>
        <v>25271</v>
      </c>
      <c r="M24" s="13">
        <f t="shared" si="7"/>
        <v>56609</v>
      </c>
      <c r="N24" s="13">
        <f t="shared" si="7"/>
        <v>99896</v>
      </c>
      <c r="O24" s="11">
        <f t="shared" si="2"/>
        <v>1181454</v>
      </c>
      <c r="P24" s="45"/>
      <c r="Q24"/>
      <c r="R24"/>
    </row>
    <row r="25" spans="1:18" ht="17.25" customHeight="1">
      <c r="A25" s="12" t="s">
        <v>36</v>
      </c>
      <c r="B25" s="13">
        <v>76996</v>
      </c>
      <c r="C25" s="13">
        <v>117582</v>
      </c>
      <c r="D25" s="13">
        <v>124377</v>
      </c>
      <c r="E25" s="13">
        <v>22116</v>
      </c>
      <c r="F25" s="13">
        <v>51470</v>
      </c>
      <c r="G25" s="13">
        <v>78314</v>
      </c>
      <c r="H25" s="13">
        <v>46261</v>
      </c>
      <c r="I25" s="13">
        <v>36814</v>
      </c>
      <c r="J25" s="13">
        <v>50860</v>
      </c>
      <c r="K25" s="13">
        <v>14137</v>
      </c>
      <c r="L25" s="13">
        <v>17418</v>
      </c>
      <c r="M25" s="13">
        <v>33007</v>
      </c>
      <c r="N25" s="13">
        <v>63001</v>
      </c>
      <c r="O25" s="11">
        <f t="shared" si="2"/>
        <v>732353</v>
      </c>
      <c r="P25" s="44"/>
      <c r="Q25"/>
      <c r="R25"/>
    </row>
    <row r="26" spans="1:18" ht="17.25" customHeight="1">
      <c r="A26" s="12" t="s">
        <v>37</v>
      </c>
      <c r="B26" s="13">
        <v>53763</v>
      </c>
      <c r="C26" s="13">
        <v>73050</v>
      </c>
      <c r="D26" s="13">
        <v>75208</v>
      </c>
      <c r="E26" s="13">
        <v>10477</v>
      </c>
      <c r="F26" s="13">
        <v>37134</v>
      </c>
      <c r="G26" s="13">
        <v>43380</v>
      </c>
      <c r="H26" s="13">
        <v>28997</v>
      </c>
      <c r="I26" s="13">
        <v>22494</v>
      </c>
      <c r="J26" s="13">
        <v>29148</v>
      </c>
      <c r="K26" s="13">
        <v>7100</v>
      </c>
      <c r="L26" s="13">
        <v>7853</v>
      </c>
      <c r="M26" s="13">
        <v>23602</v>
      </c>
      <c r="N26" s="13">
        <v>36895</v>
      </c>
      <c r="O26" s="11">
        <f t="shared" si="2"/>
        <v>449101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6343</v>
      </c>
      <c r="O27" s="11">
        <f t="shared" si="2"/>
        <v>6343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13299.62</v>
      </c>
      <c r="O37" s="23">
        <f>SUM(B37:N37)</f>
        <v>13299.62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1776528.43</v>
      </c>
      <c r="C49" s="22">
        <f aca="true" t="shared" si="11" ref="C49:N49">+C50+C62</f>
        <v>2646534.8200000003</v>
      </c>
      <c r="D49" s="22">
        <f t="shared" si="11"/>
        <v>2844152.1599999997</v>
      </c>
      <c r="E49" s="22">
        <f t="shared" si="11"/>
        <v>600916.65</v>
      </c>
      <c r="F49" s="22">
        <f t="shared" si="11"/>
        <v>1013673.59</v>
      </c>
      <c r="G49" s="22">
        <f t="shared" si="11"/>
        <v>1633239.7899999998</v>
      </c>
      <c r="H49" s="22">
        <f t="shared" si="11"/>
        <v>1252516.1</v>
      </c>
      <c r="I49" s="22">
        <f>+I50+I62</f>
        <v>996333.14</v>
      </c>
      <c r="J49" s="22">
        <f t="shared" si="11"/>
        <v>1324853.93</v>
      </c>
      <c r="K49" s="22">
        <f>+K50+K62</f>
        <v>435581.77999999997</v>
      </c>
      <c r="L49" s="22">
        <f>+L50+L62</f>
        <v>404218.79000000004</v>
      </c>
      <c r="M49" s="22">
        <f>+M50+M62</f>
        <v>869335.26</v>
      </c>
      <c r="N49" s="22">
        <f t="shared" si="11"/>
        <v>1615289.1500000001</v>
      </c>
      <c r="O49" s="22">
        <f>SUM(B49:N49)</f>
        <v>17413173.59</v>
      </c>
      <c r="P49"/>
      <c r="Q49"/>
      <c r="R49"/>
    </row>
    <row r="50" spans="1:18" ht="17.25" customHeight="1">
      <c r="A50" s="16" t="s">
        <v>55</v>
      </c>
      <c r="B50" s="23">
        <f>SUM(B51:B61)</f>
        <v>1759811.44</v>
      </c>
      <c r="C50" s="23">
        <f aca="true" t="shared" si="12" ref="C50:N50">SUM(C51:C61)</f>
        <v>2623383.0500000003</v>
      </c>
      <c r="D50" s="23">
        <f t="shared" si="12"/>
        <v>2835555.76</v>
      </c>
      <c r="E50" s="23">
        <f t="shared" si="12"/>
        <v>600916.65</v>
      </c>
      <c r="F50" s="23">
        <f t="shared" si="12"/>
        <v>1001141.52</v>
      </c>
      <c r="G50" s="23">
        <f t="shared" si="12"/>
        <v>1610157.5799999998</v>
      </c>
      <c r="H50" s="23">
        <f t="shared" si="12"/>
        <v>1252516.1</v>
      </c>
      <c r="I50" s="23">
        <f>SUM(I51:I61)</f>
        <v>987593.4500000001</v>
      </c>
      <c r="J50" s="23">
        <f t="shared" si="12"/>
        <v>1316333.02</v>
      </c>
      <c r="K50" s="23">
        <f>SUM(K51:K61)</f>
        <v>434069.13999999996</v>
      </c>
      <c r="L50" s="23">
        <f>SUM(L51:L61)</f>
        <v>396379.2</v>
      </c>
      <c r="M50" s="23">
        <f>SUM(M51:M61)</f>
        <v>867871.8200000001</v>
      </c>
      <c r="N50" s="23">
        <f t="shared" si="12"/>
        <v>1601795.1</v>
      </c>
      <c r="O50" s="23">
        <f>SUM(B50:N50)</f>
        <v>17287523.83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1755719.76</v>
      </c>
      <c r="C51" s="23">
        <f t="shared" si="13"/>
        <v>2617609.33</v>
      </c>
      <c r="D51" s="23">
        <f t="shared" si="13"/>
        <v>2829170</v>
      </c>
      <c r="E51" s="23">
        <f t="shared" si="13"/>
        <v>600916.65</v>
      </c>
      <c r="F51" s="23">
        <f t="shared" si="13"/>
        <v>998924.48</v>
      </c>
      <c r="G51" s="23">
        <f t="shared" si="13"/>
        <v>1606712.18</v>
      </c>
      <c r="H51" s="23">
        <f t="shared" si="13"/>
        <v>1246230.07</v>
      </c>
      <c r="I51" s="23">
        <f t="shared" si="13"/>
        <v>984216.53</v>
      </c>
      <c r="J51" s="23">
        <f t="shared" si="13"/>
        <v>1313726.5</v>
      </c>
      <c r="K51" s="23">
        <f t="shared" si="13"/>
        <v>432725.22</v>
      </c>
      <c r="L51" s="23">
        <f t="shared" si="13"/>
        <v>395155.12</v>
      </c>
      <c r="M51" s="23">
        <f t="shared" si="13"/>
        <v>865616.26</v>
      </c>
      <c r="N51" s="23">
        <f t="shared" si="13"/>
        <v>1584780.44</v>
      </c>
      <c r="O51" s="23">
        <f>SUM(B51:N51)</f>
        <v>17231502.54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13299.62</v>
      </c>
      <c r="O55" s="23">
        <f>SUM(B55:N55)</f>
        <v>13299.62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4381.43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4381.43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54169.46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8596.4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125649.76000000001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7.25" customHeight="1">
      <c r="A65" s="1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8" ht="18.75" customHeight="1">
      <c r="A66" s="2" t="s">
        <v>67</v>
      </c>
      <c r="B66" s="35">
        <f aca="true" t="shared" si="14" ref="B66:N66">+B67+B74+B111+B112</f>
        <v>-198879.37</v>
      </c>
      <c r="C66" s="35">
        <f t="shared" si="14"/>
        <v>-234949.27</v>
      </c>
      <c r="D66" s="35">
        <f t="shared" si="14"/>
        <v>-216147.96999999997</v>
      </c>
      <c r="E66" s="35">
        <f t="shared" si="14"/>
        <v>-146475.44</v>
      </c>
      <c r="F66" s="35">
        <f t="shared" si="14"/>
        <v>-77648.11</v>
      </c>
      <c r="G66" s="35">
        <f t="shared" si="14"/>
        <v>-218507.53</v>
      </c>
      <c r="H66" s="35">
        <f t="shared" si="14"/>
        <v>-102478.56</v>
      </c>
      <c r="I66" s="35">
        <f t="shared" si="14"/>
        <v>-121631.01000000001</v>
      </c>
      <c r="J66" s="35">
        <f t="shared" si="14"/>
        <v>-115301.43</v>
      </c>
      <c r="K66" s="35">
        <f t="shared" si="14"/>
        <v>-39475.24</v>
      </c>
      <c r="L66" s="35">
        <f t="shared" si="14"/>
        <v>-47887.4</v>
      </c>
      <c r="M66" s="35">
        <f t="shared" si="14"/>
        <v>-65057.34999999999</v>
      </c>
      <c r="N66" s="35">
        <f t="shared" si="14"/>
        <v>-184090.09</v>
      </c>
      <c r="O66" s="35">
        <f aca="true" t="shared" si="15" ref="O66:O74">SUM(B66:N66)</f>
        <v>-1768528.77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-185028.01</v>
      </c>
      <c r="C67" s="35">
        <f t="shared" si="16"/>
        <v>-214821.50999999998</v>
      </c>
      <c r="D67" s="35">
        <f t="shared" si="16"/>
        <v>-196071.58</v>
      </c>
      <c r="E67" s="35">
        <f t="shared" si="16"/>
        <v>-32219.9</v>
      </c>
      <c r="F67" s="35">
        <f t="shared" si="16"/>
        <v>-67742.2</v>
      </c>
      <c r="G67" s="35">
        <f t="shared" si="16"/>
        <v>-205177.53</v>
      </c>
      <c r="H67" s="35">
        <f t="shared" si="16"/>
        <v>-92192</v>
      </c>
      <c r="I67" s="35">
        <f t="shared" si="16"/>
        <v>-113218.74</v>
      </c>
      <c r="J67" s="35">
        <f t="shared" si="16"/>
        <v>-103295.98</v>
      </c>
      <c r="K67" s="35">
        <f t="shared" si="16"/>
        <v>-35529.79</v>
      </c>
      <c r="L67" s="35">
        <f t="shared" si="16"/>
        <v>-43941.950000000004</v>
      </c>
      <c r="M67" s="35">
        <f t="shared" si="16"/>
        <v>-57039.619999999995</v>
      </c>
      <c r="N67" s="35">
        <f t="shared" si="16"/>
        <v>-170421.9</v>
      </c>
      <c r="O67" s="35">
        <f t="shared" si="15"/>
        <v>-1516700.71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-148491.9</v>
      </c>
      <c r="C68" s="58">
        <f aca="true" t="shared" si="17" ref="C68:N68">-ROUND(C9*$D$3,2)</f>
        <v>-209564.8</v>
      </c>
      <c r="D68" s="58">
        <f t="shared" si="17"/>
        <v>-177280.4</v>
      </c>
      <c r="E68" s="58">
        <f t="shared" si="17"/>
        <v>-32219.9</v>
      </c>
      <c r="F68" s="58">
        <f t="shared" si="17"/>
        <v>-67742.2</v>
      </c>
      <c r="G68" s="58">
        <f t="shared" si="17"/>
        <v>-126592</v>
      </c>
      <c r="H68" s="58">
        <f>-ROUND((H9+H29)*$D$3,2)</f>
        <v>-92192</v>
      </c>
      <c r="I68" s="58">
        <f t="shared" si="17"/>
        <v>-50443.3</v>
      </c>
      <c r="J68" s="58">
        <f t="shared" si="17"/>
        <v>-77890.2</v>
      </c>
      <c r="K68" s="58">
        <f t="shared" si="17"/>
        <v>-27692</v>
      </c>
      <c r="L68" s="58">
        <f t="shared" si="17"/>
        <v>-32860.6</v>
      </c>
      <c r="M68" s="58">
        <f t="shared" si="17"/>
        <v>-40759.7</v>
      </c>
      <c r="N68" s="58">
        <f t="shared" si="17"/>
        <v>-170421.9</v>
      </c>
      <c r="O68" s="58">
        <f t="shared" si="15"/>
        <v>-1254150.9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-17.2</v>
      </c>
      <c r="C70" s="35">
        <v>-38.7</v>
      </c>
      <c r="D70" s="19">
        <v>-43</v>
      </c>
      <c r="E70" s="19">
        <v>0</v>
      </c>
      <c r="F70" s="19">
        <v>0</v>
      </c>
      <c r="G70" s="19">
        <v>-107.5</v>
      </c>
      <c r="H70" s="19">
        <v>0</v>
      </c>
      <c r="I70" s="19">
        <v>-197.8</v>
      </c>
      <c r="J70" s="35">
        <v>-25.23</v>
      </c>
      <c r="K70" s="19">
        <v>-7.79</v>
      </c>
      <c r="L70" s="19">
        <v>-11.01</v>
      </c>
      <c r="M70" s="19">
        <v>-16.17</v>
      </c>
      <c r="N70" s="19">
        <v>0</v>
      </c>
      <c r="O70" s="35">
        <f t="shared" si="15"/>
        <v>-464.4000000000001</v>
      </c>
      <c r="P70"/>
      <c r="Q70"/>
      <c r="R70"/>
    </row>
    <row r="71" spans="1:18" ht="18.75" customHeight="1">
      <c r="A71" s="12" t="s">
        <v>71</v>
      </c>
      <c r="B71" s="35">
        <v>-3160.5</v>
      </c>
      <c r="C71" s="35">
        <v>-1023.4</v>
      </c>
      <c r="D71" s="19">
        <v>-1625.4</v>
      </c>
      <c r="E71" s="19">
        <v>0</v>
      </c>
      <c r="F71" s="19">
        <v>0</v>
      </c>
      <c r="G71" s="19">
        <v>-2197.3</v>
      </c>
      <c r="H71" s="19">
        <v>0</v>
      </c>
      <c r="I71" s="19">
        <v>-954.6</v>
      </c>
      <c r="J71" s="35">
        <v>-286.61</v>
      </c>
      <c r="K71" s="19">
        <v>-88.42</v>
      </c>
      <c r="L71" s="19">
        <v>-125.01</v>
      </c>
      <c r="M71" s="19">
        <v>-183.66</v>
      </c>
      <c r="N71" s="19">
        <v>0</v>
      </c>
      <c r="O71" s="35">
        <f t="shared" si="15"/>
        <v>-9644.9</v>
      </c>
      <c r="P71"/>
      <c r="Q71"/>
      <c r="R71"/>
    </row>
    <row r="72" spans="1:18" ht="18.75" customHeight="1">
      <c r="A72" s="12" t="s">
        <v>72</v>
      </c>
      <c r="B72" s="35">
        <v>-33358.41</v>
      </c>
      <c r="C72" s="35">
        <v>-4194.61</v>
      </c>
      <c r="D72" s="19">
        <v>-17122.78</v>
      </c>
      <c r="E72" s="19">
        <v>0</v>
      </c>
      <c r="F72" s="19">
        <v>0</v>
      </c>
      <c r="G72" s="19">
        <v>-76280.73</v>
      </c>
      <c r="H72" s="19">
        <v>0</v>
      </c>
      <c r="I72" s="19">
        <v>-61623.04</v>
      </c>
      <c r="J72" s="35">
        <v>-25093.94</v>
      </c>
      <c r="K72" s="19">
        <v>-7741.58</v>
      </c>
      <c r="L72" s="19">
        <v>-10945.33</v>
      </c>
      <c r="M72" s="19">
        <v>-16080.09</v>
      </c>
      <c r="N72" s="19">
        <v>0</v>
      </c>
      <c r="O72" s="35">
        <f t="shared" si="15"/>
        <v>-252440.50999999998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-13851.36</v>
      </c>
      <c r="C74" s="58">
        <f t="shared" si="18"/>
        <v>-20127.76</v>
      </c>
      <c r="D74" s="35">
        <f t="shared" si="18"/>
        <v>-20076.39</v>
      </c>
      <c r="E74" s="35">
        <f t="shared" si="18"/>
        <v>-114255.54000000001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-12005.45</v>
      </c>
      <c r="K74" s="35">
        <f t="shared" si="18"/>
        <v>-3945.45</v>
      </c>
      <c r="L74" s="35">
        <f t="shared" si="18"/>
        <v>-3945.45</v>
      </c>
      <c r="M74" s="35">
        <f t="shared" si="18"/>
        <v>-8017.73</v>
      </c>
      <c r="N74" s="58">
        <f t="shared" si="18"/>
        <v>-13668.19</v>
      </c>
      <c r="O74" s="58">
        <f t="shared" si="15"/>
        <v>-251828.06000000003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-12005.45</v>
      </c>
      <c r="K79" s="35">
        <v>-3945.45</v>
      </c>
      <c r="L79" s="35">
        <v>-3945.45</v>
      </c>
      <c r="M79" s="35">
        <v>-8017.73</v>
      </c>
      <c r="N79" s="35">
        <v>-13668.19</v>
      </c>
      <c r="O79" s="58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1577649.0599999998</v>
      </c>
      <c r="C114" s="24">
        <f t="shared" si="20"/>
        <v>2411585.5500000007</v>
      </c>
      <c r="D114" s="24">
        <f t="shared" si="20"/>
        <v>2628004.1899999995</v>
      </c>
      <c r="E114" s="24">
        <f t="shared" si="20"/>
        <v>454441.20999999996</v>
      </c>
      <c r="F114" s="24">
        <f t="shared" si="20"/>
        <v>936025.48</v>
      </c>
      <c r="G114" s="24">
        <f t="shared" si="20"/>
        <v>1414732.2599999998</v>
      </c>
      <c r="H114" s="24">
        <f aca="true" t="shared" si="21" ref="H114:M114">+H115+H116</f>
        <v>1150037.54</v>
      </c>
      <c r="I114" s="24">
        <f t="shared" si="21"/>
        <v>867465.03</v>
      </c>
      <c r="J114" s="24">
        <f t="shared" si="21"/>
        <v>1209552.5</v>
      </c>
      <c r="K114" s="24">
        <f t="shared" si="21"/>
        <v>394593.89999999997</v>
      </c>
      <c r="L114" s="24">
        <f t="shared" si="21"/>
        <v>356331.39</v>
      </c>
      <c r="M114" s="24">
        <f t="shared" si="21"/>
        <v>804277.91</v>
      </c>
      <c r="N114" s="24">
        <f>+N115+N116</f>
        <v>1431199.0600000003</v>
      </c>
      <c r="O114" s="42">
        <f t="shared" si="19"/>
        <v>15635895.08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1560932.0699999998</v>
      </c>
      <c r="C115" s="24">
        <f t="shared" si="22"/>
        <v>2388433.7800000007</v>
      </c>
      <c r="D115" s="24">
        <f t="shared" si="22"/>
        <v>2619407.7899999996</v>
      </c>
      <c r="E115" s="24">
        <f t="shared" si="22"/>
        <v>454441.20999999996</v>
      </c>
      <c r="F115" s="24">
        <f t="shared" si="22"/>
        <v>923493.41</v>
      </c>
      <c r="G115" s="24">
        <f t="shared" si="22"/>
        <v>1391650.0499999998</v>
      </c>
      <c r="H115" s="24">
        <f aca="true" t="shared" si="23" ref="H115:M115">+H50+H67+H74+H111</f>
        <v>1150037.54</v>
      </c>
      <c r="I115" s="24">
        <f t="shared" si="23"/>
        <v>865962.4400000001</v>
      </c>
      <c r="J115" s="24">
        <f t="shared" si="23"/>
        <v>1201031.59</v>
      </c>
      <c r="K115" s="24">
        <f t="shared" si="23"/>
        <v>394593.89999999997</v>
      </c>
      <c r="L115" s="24">
        <f t="shared" si="23"/>
        <v>348491.8</v>
      </c>
      <c r="M115" s="24">
        <f t="shared" si="23"/>
        <v>802814.4700000001</v>
      </c>
      <c r="N115" s="24">
        <f>+N50+N67+N74+N111</f>
        <v>1417705.0100000002</v>
      </c>
      <c r="O115" s="42">
        <f t="shared" si="19"/>
        <v>15518995.060000002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16716.99</v>
      </c>
      <c r="C116" s="24">
        <f t="shared" si="24"/>
        <v>23151.77</v>
      </c>
      <c r="D116" s="24">
        <f t="shared" si="24"/>
        <v>8596.4</v>
      </c>
      <c r="E116" s="24">
        <f t="shared" si="24"/>
        <v>0</v>
      </c>
      <c r="F116" s="24">
        <f t="shared" si="24"/>
        <v>12532.07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1502.5900000000001</v>
      </c>
      <c r="J116" s="24">
        <f t="shared" si="25"/>
        <v>8520.91</v>
      </c>
      <c r="K116" s="24">
        <f t="shared" si="25"/>
        <v>0</v>
      </c>
      <c r="L116" s="24">
        <f t="shared" si="25"/>
        <v>7839.59</v>
      </c>
      <c r="M116" s="24">
        <f t="shared" si="25"/>
        <v>1463.44</v>
      </c>
      <c r="N116" s="24">
        <f>IF(+N62+N112+N117&lt;0,0,(N62+N112+N117))</f>
        <v>13494.05</v>
      </c>
      <c r="O116" s="42">
        <f t="shared" si="19"/>
        <v>116900.02</v>
      </c>
      <c r="P116" s="65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58">
        <v>-7237.1</v>
      </c>
      <c r="J117" s="19">
        <v>0</v>
      </c>
      <c r="K117" s="58">
        <v>-3709.7699999999995</v>
      </c>
      <c r="L117" s="58">
        <v>0</v>
      </c>
      <c r="M117" s="58">
        <v>0</v>
      </c>
      <c r="N117" s="19">
        <v>0</v>
      </c>
      <c r="O117" s="58">
        <f t="shared" si="19"/>
        <v>-10946.869999999999</v>
      </c>
      <c r="Q117" s="49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58">
        <v>-2197.13</v>
      </c>
      <c r="L118" s="19">
        <v>0</v>
      </c>
      <c r="M118" s="19">
        <v>0</v>
      </c>
      <c r="N118" s="19">
        <v>0</v>
      </c>
      <c r="O118" s="58">
        <f t="shared" si="19"/>
        <v>-2197.13</v>
      </c>
      <c r="P118"/>
      <c r="Q118"/>
      <c r="R118"/>
    </row>
    <row r="119" spans="1:15" ht="18.75" customHeight="1">
      <c r="A119" s="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15635895.07</v>
      </c>
      <c r="P122" s="46"/>
    </row>
    <row r="123" spans="1:15" ht="18.75" customHeight="1">
      <c r="A123" s="26" t="s">
        <v>118</v>
      </c>
      <c r="B123" s="27">
        <v>195273.68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195273.68</v>
      </c>
    </row>
    <row r="124" spans="1:15" ht="18.75" customHeight="1">
      <c r="A124" s="26" t="s">
        <v>119</v>
      </c>
      <c r="B124" s="27">
        <v>1382375.38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1382375.38</v>
      </c>
    </row>
    <row r="125" spans="1:15" ht="18.75" customHeight="1">
      <c r="A125" s="26" t="s">
        <v>120</v>
      </c>
      <c r="B125" s="38">
        <v>0</v>
      </c>
      <c r="C125" s="27">
        <v>2411585.55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2411585.55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513846.84</v>
      </c>
      <c r="O139" s="39">
        <f t="shared" si="26"/>
        <v>513846.84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917352.21</v>
      </c>
      <c r="O140" s="39">
        <f t="shared" si="26"/>
        <v>917352.21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454441.21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454441.21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936025.48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936025.48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1150037.54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1150037.54</v>
      </c>
      <c r="P143" s="72"/>
      <c r="Q143" s="72"/>
    </row>
    <row r="144" spans="1:15" ht="18.75" customHeight="1">
      <c r="A144" s="26" t="s">
        <v>146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147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1209552.5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1209552.5</v>
      </c>
    </row>
    <row r="146" spans="1:15" ht="18" customHeight="1">
      <c r="A146" s="26" t="s">
        <v>148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394593.9</v>
      </c>
      <c r="L146" s="38">
        <v>0</v>
      </c>
      <c r="M146" s="38">
        <v>0</v>
      </c>
      <c r="N146" s="38">
        <v>0</v>
      </c>
      <c r="O146" s="39">
        <f t="shared" si="27"/>
        <v>394593.9</v>
      </c>
    </row>
    <row r="147" spans="1:15" ht="18" customHeight="1">
      <c r="A147" s="26" t="s">
        <v>149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356331.39</v>
      </c>
      <c r="M147" s="38">
        <v>0</v>
      </c>
      <c r="N147" s="38">
        <v>0</v>
      </c>
      <c r="O147" s="39">
        <f t="shared" si="27"/>
        <v>356331.39</v>
      </c>
    </row>
    <row r="148" spans="1:16" ht="18" customHeight="1">
      <c r="A148" s="26" t="s">
        <v>150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154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155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1414732.26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1414732.26</v>
      </c>
    </row>
    <row r="151" spans="1:15" ht="18" customHeight="1">
      <c r="A151" s="26" t="s">
        <v>156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867465.03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867465.03</v>
      </c>
    </row>
    <row r="152" spans="1:15" ht="18" customHeight="1">
      <c r="A152" s="26" t="s">
        <v>157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804277.91</v>
      </c>
      <c r="N152" s="38"/>
      <c r="O152" s="39">
        <f t="shared" si="27"/>
        <v>804277.91</v>
      </c>
    </row>
    <row r="153" spans="1:15" ht="18" customHeight="1">
      <c r="A153" s="76" t="s">
        <v>158</v>
      </c>
      <c r="B153" s="74">
        <v>0</v>
      </c>
      <c r="C153" s="74">
        <v>0</v>
      </c>
      <c r="D153" s="78">
        <v>2628004.19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2628004.19</v>
      </c>
    </row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6" spans="2:15" ht="18.75" customHeight="1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39"/>
    </row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2019-05-20T17:43:43Z</dcterms:modified>
  <cp:category/>
  <cp:version/>
  <cp:contentType/>
  <cp:contentStatus/>
</cp:coreProperties>
</file>