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<sst xmlns="http://schemas.openxmlformats.org/spreadsheetml/2006/main" count="166" uniqueCount="160">
  <si>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</si>
  <si>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</si>
  <si>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</si>
  <si>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</si>
  <si>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</si>
  <si>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</si>
  <si>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</si>
  <si>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</si>
  <si>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</si>
  <si>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</si>
  <si>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</si>
  <si>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</si>
  <si>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</si>
  <si>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</si>
  <si>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</si>
  <si>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</si>
  <si>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</si>
  <si>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</si>
  <si>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</si>
  <si>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</si>
  <si>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</si>
  <si>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</si>
  <si>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</si>
  <si>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</si>
  <si>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</si>
  <si>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</si>
  <si>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</si>
  <si>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</si>
  <si>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</si>
  <si>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</si>
  <si>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</si>
  <si>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</si>
  <si>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</si>
  <si>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</si>
  <si>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</si>
  <si>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</si>
  <si>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</si>
  <si>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</si>
  <si>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</si>
  <si>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</si>
  <si>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</si>
  <si>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</si>
  <si>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</si>
  <si>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</si>
  <si>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</si>
  <si>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</si>
  <si>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</si>
  <si>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</si>
  <si>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</si>
  <si>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</si>
  <si>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</si>
  <si>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</si>
  <si>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</si>
  <si>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</si>
  <si>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</si>
  <si>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</si>
  <si>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</si>
  <si>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</si>
  <si>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</si>
  <si>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</si>
  <si>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</si>
  <si>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</si>
  <si>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</si>
  <si>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</si>
  <si>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</si>
  <si>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</si>
  <si>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</si>
  <si>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</si>
  <si>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</si>
  <si>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</si>
  <si>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</si>
  <si>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</si>
  <si>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</si>
  <si>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</si>
  <si>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</si>
  <si>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</si>
  <si>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</si>
  <si>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</si>
  <si>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</si>
  <si>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</si>
  <si>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</si>
  <si>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</si>
  <si>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</si>
  <si>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</si>
  <si>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</si>
  <si>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</si>
  <si>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</si>
  <si>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</si>
  <si>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</si>
  <si>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</si>
  <si>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</si>
  <si>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</si>
  <si>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</si>
  <si>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</si>
  <si>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</si>
  <si>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</si>
  <si>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</si>
  <si>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</si>
  <si>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</si>
  <si>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</si>
  <si>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</si>
  <si>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</si>
  <si>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</si>
  <si>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</si>
  <si>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</si>
  <si>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</si>
  <si>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</si>
  <si>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</si>
  <si>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</si>
  <si>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</si>
  <si>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</si>
  <si>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</si>
  <si>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</si>
  <si>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</si>
  <si>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</si>
  <si>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</si>
  <si>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</si>
  <si>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</si>
  <si>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</si>
  <si>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</si>
  <si>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</si>
  <si>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</si>
  <si>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</si>
  <si>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</si>
  <si>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</si>
  <si>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</si>
  <si>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</si>
  <si>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</si>
  <si>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</si>
  <si>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</si>
  <si>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</si>
  <si>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</si>
  <si>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</si>
  <si>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</si>
  <si>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</si>
  <si>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</si>
  <si>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</si>
  <si>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</si>
  <si>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</si>
  <si>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</si>
  <si>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</si>
  <si>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</si>
  <si>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</si>
  <si>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</si>
  <si>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</si>
  <si>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</si>
  <si>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</si>
  <si>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</si>
  <si>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</si>
  <si>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</si>
  <si>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</si>
  <si>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</si>
  <si>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</si>
  <si>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</si>
  <si>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</si>
  <si>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</si>
  <si>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</si>
  <si>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</si>
  <si>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</si>
  <si>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06/05/19 - VENCIMENTO 13/05/19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</si>
</sst>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174" fontId="32" fillId="0" borderId="14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showGridLines="0" tabSelected="1" zoomScale="80" zoomScaleNormal="80" zoomScaleSheetLayoutView="70" zoomScalePageLayoutView="0" workbookViewId="0" topLeftCell="C32">
      <selection activeCell="O62" sqref="O62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2" t="s">
        <v>11</v>
      </c>
      <c r="B4" s="84" t="s">
        <v>30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3" t="s">
        <v>12</v>
      </c>
    </row>
    <row r="5" spans="1:15" ht="38.25">
      <c r="A5" s="82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2"/>
    </row>
    <row r="6" spans="1:15" ht="18.75" customHeight="1">
      <c r="A6" s="82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2"/>
    </row>
    <row r="7" spans="1:18" ht="17.25" customHeight="1">
      <c r="A7" s="8" t="s">
        <v>24</v>
      </c>
      <c r="B7" s="9">
        <f aca="true" t="shared" si="0" ref="B7:O7">+B8+B20+B24+B27</f>
        <v>567294</v>
      </c>
      <c r="C7" s="9">
        <f t="shared" si="0"/>
        <v>745305</v>
      </c>
      <c r="D7" s="9">
        <f t="shared" si="0"/>
        <v>739741</v>
      </c>
      <c r="E7" s="9">
        <f>+E8+E20+E24+E27</f>
        <v>116915</v>
      </c>
      <c r="F7" s="9">
        <f>+F8+F20+F24+F27</f>
        <v>310477</v>
      </c>
      <c r="G7" s="9">
        <f t="shared" si="0"/>
        <v>484185</v>
      </c>
      <c r="H7" s="9">
        <f t="shared" si="0"/>
        <v>349602</v>
      </c>
      <c r="I7" s="9">
        <f t="shared" si="0"/>
        <v>297309</v>
      </c>
      <c r="J7" s="9">
        <f t="shared" si="0"/>
        <v>466737</v>
      </c>
      <c r="K7" s="9">
        <f t="shared" si="0"/>
        <v>142908</v>
      </c>
      <c r="L7" s="9">
        <f t="shared" si="0"/>
        <v>143834</v>
      </c>
      <c r="M7" s="9">
        <f t="shared" si="0"/>
        <v>304394</v>
      </c>
      <c r="N7" s="9">
        <f t="shared" si="0"/>
        <v>493635</v>
      </c>
      <c r="O7" s="9">
        <f t="shared" si="0"/>
        <v>5162336</v>
      </c>
      <c r="P7" s="44"/>
      <c r="Q7"/>
      <c r="R7"/>
    </row>
    <row r="8" spans="1:18" ht="17.25" customHeight="1">
      <c r="A8" s="10" t="s">
        <v>35</v>
      </c>
      <c r="B8" s="11">
        <f>B9+B12+B16</f>
        <v>298461</v>
      </c>
      <c r="C8" s="11">
        <f aca="true" t="shared" si="1" ref="C8:N8">C9+C12+C16</f>
        <v>400229</v>
      </c>
      <c r="D8" s="11">
        <f t="shared" si="1"/>
        <v>370022</v>
      </c>
      <c r="E8" s="11">
        <f>E9+E12+E16</f>
        <v>56151</v>
      </c>
      <c r="F8" s="11">
        <f>F9+F12+F16</f>
        <v>153857</v>
      </c>
      <c r="G8" s="11">
        <f t="shared" si="1"/>
        <v>259603</v>
      </c>
      <c r="H8" s="11">
        <f t="shared" si="1"/>
        <v>193999</v>
      </c>
      <c r="I8" s="11">
        <f t="shared" si="1"/>
        <v>142237</v>
      </c>
      <c r="J8" s="11">
        <f t="shared" si="1"/>
        <v>251076</v>
      </c>
      <c r="K8" s="11">
        <f t="shared" si="1"/>
        <v>81952</v>
      </c>
      <c r="L8" s="11">
        <f t="shared" si="1"/>
        <v>79019</v>
      </c>
      <c r="M8" s="11">
        <f t="shared" si="1"/>
        <v>152168</v>
      </c>
      <c r="N8" s="11">
        <f t="shared" si="1"/>
        <v>281575</v>
      </c>
      <c r="O8" s="11">
        <f aca="true" t="shared" si="2" ref="O8:O27">SUM(B8:N8)</f>
        <v>2720349</v>
      </c>
      <c r="P8"/>
      <c r="Q8"/>
      <c r="R8"/>
    </row>
    <row r="9" spans="1:18" ht="17.25" customHeight="1">
      <c r="A9" s="15" t="s">
        <v>13</v>
      </c>
      <c r="B9" s="13">
        <f>+B10+B11</f>
        <v>37285</v>
      </c>
      <c r="C9" s="13">
        <f aca="true" t="shared" si="3" ref="C9:N9">+C10+C11</f>
        <v>53193</v>
      </c>
      <c r="D9" s="13">
        <f t="shared" si="3"/>
        <v>44895</v>
      </c>
      <c r="E9" s="13">
        <f>+E10+E11</f>
        <v>8259</v>
      </c>
      <c r="F9" s="13">
        <f>+F10+F11</f>
        <v>17492</v>
      </c>
      <c r="G9" s="13">
        <f t="shared" si="3"/>
        <v>32699</v>
      </c>
      <c r="H9" s="13">
        <f t="shared" si="3"/>
        <v>23472</v>
      </c>
      <c r="I9" s="13">
        <f t="shared" si="3"/>
        <v>13053</v>
      </c>
      <c r="J9" s="13">
        <f t="shared" si="3"/>
        <v>20241</v>
      </c>
      <c r="K9" s="13">
        <f t="shared" si="3"/>
        <v>6716</v>
      </c>
      <c r="L9" s="13">
        <f t="shared" si="3"/>
        <v>8282</v>
      </c>
      <c r="M9" s="13">
        <f t="shared" si="3"/>
        <v>10134</v>
      </c>
      <c r="N9" s="13">
        <f t="shared" si="3"/>
        <v>42455</v>
      </c>
      <c r="O9" s="11">
        <f t="shared" si="2"/>
        <v>318176</v>
      </c>
      <c r="P9"/>
      <c r="Q9"/>
      <c r="R9"/>
    </row>
    <row r="10" spans="1:18" ht="17.25" customHeight="1">
      <c r="A10" s="29" t="s">
        <v>14</v>
      </c>
      <c r="B10" s="13">
        <v>37285</v>
      </c>
      <c r="C10" s="13">
        <v>53193</v>
      </c>
      <c r="D10" s="13">
        <v>44895</v>
      </c>
      <c r="E10" s="13">
        <v>8259</v>
      </c>
      <c r="F10" s="13">
        <v>17492</v>
      </c>
      <c r="G10" s="13">
        <v>32699</v>
      </c>
      <c r="H10" s="13">
        <v>23472</v>
      </c>
      <c r="I10" s="13">
        <v>13053</v>
      </c>
      <c r="J10" s="13">
        <v>20241</v>
      </c>
      <c r="K10" s="13">
        <v>6716</v>
      </c>
      <c r="L10" s="13">
        <v>8282</v>
      </c>
      <c r="M10" s="13">
        <v>10134</v>
      </c>
      <c r="N10" s="13">
        <v>42455</v>
      </c>
      <c r="O10" s="11">
        <f t="shared" si="2"/>
        <v>318176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248447</v>
      </c>
      <c r="C12" s="17">
        <f t="shared" si="4"/>
        <v>329148</v>
      </c>
      <c r="D12" s="17">
        <f t="shared" si="4"/>
        <v>309416</v>
      </c>
      <c r="E12" s="17">
        <f>SUM(E13:E15)</f>
        <v>45177</v>
      </c>
      <c r="F12" s="17">
        <f>SUM(F13:F15)</f>
        <v>129343</v>
      </c>
      <c r="G12" s="17">
        <f t="shared" si="4"/>
        <v>215798</v>
      </c>
      <c r="H12" s="17">
        <f t="shared" si="4"/>
        <v>161637</v>
      </c>
      <c r="I12" s="17">
        <f t="shared" si="4"/>
        <v>121264</v>
      </c>
      <c r="J12" s="17">
        <f t="shared" si="4"/>
        <v>218145</v>
      </c>
      <c r="K12" s="17">
        <f t="shared" si="4"/>
        <v>70643</v>
      </c>
      <c r="L12" s="17">
        <f t="shared" si="4"/>
        <v>66759</v>
      </c>
      <c r="M12" s="17">
        <f t="shared" si="4"/>
        <v>133156</v>
      </c>
      <c r="N12" s="17">
        <f t="shared" si="4"/>
        <v>227021</v>
      </c>
      <c r="O12" s="11">
        <f t="shared" si="2"/>
        <v>2275954</v>
      </c>
      <c r="P12"/>
      <c r="Q12"/>
      <c r="R12"/>
    </row>
    <row r="13" spans="1:18" s="61" customFormat="1" ht="17.25" customHeight="1">
      <c r="A13" s="66" t="s">
        <v>16</v>
      </c>
      <c r="B13" s="67">
        <v>105063</v>
      </c>
      <c r="C13" s="67">
        <v>147603</v>
      </c>
      <c r="D13" s="67">
        <v>144754</v>
      </c>
      <c r="E13" s="67">
        <v>22107</v>
      </c>
      <c r="F13" s="67">
        <v>60930</v>
      </c>
      <c r="G13" s="67">
        <v>97144</v>
      </c>
      <c r="H13" s="67">
        <v>70519</v>
      </c>
      <c r="I13" s="67">
        <v>56552</v>
      </c>
      <c r="J13" s="67">
        <v>90542</v>
      </c>
      <c r="K13" s="67">
        <v>29426</v>
      </c>
      <c r="L13" s="67">
        <v>28857</v>
      </c>
      <c r="M13" s="67">
        <v>58296</v>
      </c>
      <c r="N13" s="67">
        <v>92602</v>
      </c>
      <c r="O13" s="68">
        <f t="shared" si="2"/>
        <v>1004395</v>
      </c>
      <c r="P13" s="69"/>
      <c r="Q13" s="70"/>
      <c r="R13"/>
    </row>
    <row r="14" spans="1:18" s="61" customFormat="1" ht="17.25" customHeight="1">
      <c r="A14" s="66" t="s">
        <v>17</v>
      </c>
      <c r="B14" s="67">
        <v>125504</v>
      </c>
      <c r="C14" s="67">
        <v>155436</v>
      </c>
      <c r="D14" s="67">
        <v>144841</v>
      </c>
      <c r="E14" s="67">
        <v>18835</v>
      </c>
      <c r="F14" s="67">
        <v>61800</v>
      </c>
      <c r="G14" s="67">
        <v>103497</v>
      </c>
      <c r="H14" s="67">
        <v>80653</v>
      </c>
      <c r="I14" s="67">
        <v>57794</v>
      </c>
      <c r="J14" s="67">
        <v>114477</v>
      </c>
      <c r="K14" s="67">
        <v>37279</v>
      </c>
      <c r="L14" s="67">
        <v>33887</v>
      </c>
      <c r="M14" s="67">
        <v>68986</v>
      </c>
      <c r="N14" s="67">
        <v>111338</v>
      </c>
      <c r="O14" s="68">
        <f t="shared" si="2"/>
        <v>1114327</v>
      </c>
      <c r="P14" s="69"/>
      <c r="Q14"/>
      <c r="R14"/>
    </row>
    <row r="15" spans="1:18" ht="17.25" customHeight="1">
      <c r="A15" s="14" t="s">
        <v>18</v>
      </c>
      <c r="B15" s="13">
        <v>17880</v>
      </c>
      <c r="C15" s="13">
        <v>26109</v>
      </c>
      <c r="D15" s="13">
        <v>19821</v>
      </c>
      <c r="E15" s="13">
        <v>4235</v>
      </c>
      <c r="F15" s="13">
        <v>6613</v>
      </c>
      <c r="G15" s="13">
        <v>15157</v>
      </c>
      <c r="H15" s="13">
        <v>10465</v>
      </c>
      <c r="I15" s="13">
        <v>6918</v>
      </c>
      <c r="J15" s="13">
        <v>13126</v>
      </c>
      <c r="K15" s="13">
        <v>3938</v>
      </c>
      <c r="L15" s="13">
        <v>4015</v>
      </c>
      <c r="M15" s="13">
        <v>5874</v>
      </c>
      <c r="N15" s="13">
        <v>23081</v>
      </c>
      <c r="O15" s="11">
        <f t="shared" si="2"/>
        <v>157232</v>
      </c>
      <c r="P15"/>
      <c r="Q15"/>
      <c r="R15"/>
    </row>
    <row r="16" spans="1:15" ht="17.25" customHeight="1">
      <c r="A16" s="15" t="s">
        <v>31</v>
      </c>
      <c r="B16" s="13">
        <f>B17+B18+B19</f>
        <v>12729</v>
      </c>
      <c r="C16" s="13">
        <f aca="true" t="shared" si="5" ref="C16:N16">C17+C18+C19</f>
        <v>17888</v>
      </c>
      <c r="D16" s="13">
        <f t="shared" si="5"/>
        <v>15711</v>
      </c>
      <c r="E16" s="13">
        <f>E17+E18+E19</f>
        <v>2715</v>
      </c>
      <c r="F16" s="13">
        <f>F17+F18+F19</f>
        <v>7022</v>
      </c>
      <c r="G16" s="13">
        <f t="shared" si="5"/>
        <v>11106</v>
      </c>
      <c r="H16" s="13">
        <f t="shared" si="5"/>
        <v>8890</v>
      </c>
      <c r="I16" s="13">
        <f t="shared" si="5"/>
        <v>7920</v>
      </c>
      <c r="J16" s="13">
        <f t="shared" si="5"/>
        <v>12690</v>
      </c>
      <c r="K16" s="13">
        <f t="shared" si="5"/>
        <v>4593</v>
      </c>
      <c r="L16" s="13">
        <f t="shared" si="5"/>
        <v>3978</v>
      </c>
      <c r="M16" s="13">
        <f t="shared" si="5"/>
        <v>8878</v>
      </c>
      <c r="N16" s="13">
        <f t="shared" si="5"/>
        <v>12099</v>
      </c>
      <c r="O16" s="11">
        <f t="shared" si="2"/>
        <v>126219</v>
      </c>
    </row>
    <row r="17" spans="1:18" ht="17.25" customHeight="1">
      <c r="A17" s="14" t="s">
        <v>32</v>
      </c>
      <c r="B17" s="13">
        <v>12713</v>
      </c>
      <c r="C17" s="13">
        <v>17843</v>
      </c>
      <c r="D17" s="13">
        <v>15687</v>
      </c>
      <c r="E17" s="13">
        <v>2708</v>
      </c>
      <c r="F17" s="13">
        <v>7009</v>
      </c>
      <c r="G17" s="13">
        <v>11089</v>
      </c>
      <c r="H17" s="13">
        <v>8877</v>
      </c>
      <c r="I17" s="13">
        <v>7900</v>
      </c>
      <c r="J17" s="13">
        <v>12674</v>
      </c>
      <c r="K17" s="13">
        <v>4588</v>
      </c>
      <c r="L17" s="13">
        <v>3973</v>
      </c>
      <c r="M17" s="13">
        <v>8859</v>
      </c>
      <c r="N17" s="13">
        <v>12076</v>
      </c>
      <c r="O17" s="11">
        <f t="shared" si="2"/>
        <v>125996</v>
      </c>
      <c r="P17"/>
      <c r="Q17"/>
      <c r="R17"/>
    </row>
    <row r="18" spans="1:18" ht="17.25" customHeight="1">
      <c r="A18" s="14" t="s">
        <v>33</v>
      </c>
      <c r="B18" s="13">
        <v>7</v>
      </c>
      <c r="C18" s="13">
        <v>23</v>
      </c>
      <c r="D18" s="13">
        <v>12</v>
      </c>
      <c r="E18" s="13">
        <v>6</v>
      </c>
      <c r="F18" s="13">
        <v>7</v>
      </c>
      <c r="G18" s="13">
        <v>9</v>
      </c>
      <c r="H18" s="13">
        <v>8</v>
      </c>
      <c r="I18" s="13">
        <v>7</v>
      </c>
      <c r="J18" s="13">
        <v>13</v>
      </c>
      <c r="K18" s="13">
        <v>2</v>
      </c>
      <c r="L18" s="13">
        <v>4</v>
      </c>
      <c r="M18" s="13">
        <v>13</v>
      </c>
      <c r="N18" s="13">
        <v>9</v>
      </c>
      <c r="O18" s="11">
        <f t="shared" si="2"/>
        <v>120</v>
      </c>
      <c r="P18"/>
      <c r="Q18"/>
      <c r="R18"/>
    </row>
    <row r="19" spans="1:18" ht="17.25" customHeight="1">
      <c r="A19" s="14" t="s">
        <v>34</v>
      </c>
      <c r="B19" s="13">
        <v>9</v>
      </c>
      <c r="C19" s="13">
        <v>22</v>
      </c>
      <c r="D19" s="13">
        <v>12</v>
      </c>
      <c r="E19" s="13">
        <v>1</v>
      </c>
      <c r="F19" s="13">
        <v>6</v>
      </c>
      <c r="G19" s="13">
        <v>8</v>
      </c>
      <c r="H19" s="13">
        <v>5</v>
      </c>
      <c r="I19" s="13">
        <v>13</v>
      </c>
      <c r="J19" s="13">
        <v>3</v>
      </c>
      <c r="K19" s="13">
        <v>3</v>
      </c>
      <c r="L19" s="13">
        <v>1</v>
      </c>
      <c r="M19" s="13">
        <v>6</v>
      </c>
      <c r="N19" s="13">
        <v>14</v>
      </c>
      <c r="O19" s="11">
        <f t="shared" si="2"/>
        <v>103</v>
      </c>
      <c r="P19"/>
      <c r="Q19"/>
      <c r="R19"/>
    </row>
    <row r="20" spans="1:18" ht="17.25" customHeight="1">
      <c r="A20" s="16" t="s">
        <v>19</v>
      </c>
      <c r="B20" s="11">
        <f>+B21+B22+B23</f>
        <v>140731</v>
      </c>
      <c r="C20" s="11">
        <f aca="true" t="shared" si="6" ref="C20:N20">+C21+C22+C23</f>
        <v>161475</v>
      </c>
      <c r="D20" s="11">
        <f t="shared" si="6"/>
        <v>173781</v>
      </c>
      <c r="E20" s="11">
        <f>+E21+E22+E23</f>
        <v>27787</v>
      </c>
      <c r="F20" s="11">
        <f>+F21+F22+F23</f>
        <v>68754</v>
      </c>
      <c r="G20" s="11">
        <f t="shared" si="6"/>
        <v>106336</v>
      </c>
      <c r="H20" s="11">
        <f t="shared" si="6"/>
        <v>80496</v>
      </c>
      <c r="I20" s="11">
        <f t="shared" si="6"/>
        <v>94709</v>
      </c>
      <c r="J20" s="11">
        <f t="shared" si="6"/>
        <v>135615</v>
      </c>
      <c r="K20" s="11">
        <f t="shared" si="6"/>
        <v>40123</v>
      </c>
      <c r="L20" s="11">
        <f t="shared" si="6"/>
        <v>40430</v>
      </c>
      <c r="M20" s="11">
        <f t="shared" si="6"/>
        <v>98049</v>
      </c>
      <c r="N20" s="11">
        <f t="shared" si="6"/>
        <v>108892</v>
      </c>
      <c r="O20" s="11">
        <f t="shared" si="2"/>
        <v>1277178</v>
      </c>
      <c r="P20"/>
      <c r="Q20"/>
      <c r="R20"/>
    </row>
    <row r="21" spans="1:18" s="61" customFormat="1" ht="17.25" customHeight="1">
      <c r="A21" s="55" t="s">
        <v>20</v>
      </c>
      <c r="B21" s="67">
        <v>79010</v>
      </c>
      <c r="C21" s="67">
        <v>99444</v>
      </c>
      <c r="D21" s="67">
        <v>109252</v>
      </c>
      <c r="E21" s="67">
        <v>18492</v>
      </c>
      <c r="F21" s="67">
        <v>43104</v>
      </c>
      <c r="G21" s="67">
        <v>66598</v>
      </c>
      <c r="H21" s="67">
        <v>47120</v>
      </c>
      <c r="I21" s="67">
        <v>58062</v>
      </c>
      <c r="J21" s="67">
        <v>76485</v>
      </c>
      <c r="K21" s="67">
        <v>24430</v>
      </c>
      <c r="L21" s="67">
        <v>23816</v>
      </c>
      <c r="M21" s="67">
        <v>55959</v>
      </c>
      <c r="N21" s="67">
        <v>66337</v>
      </c>
      <c r="O21" s="68">
        <f t="shared" si="2"/>
        <v>768109</v>
      </c>
      <c r="P21" s="69"/>
      <c r="Q21"/>
      <c r="R21"/>
    </row>
    <row r="22" spans="1:18" s="61" customFormat="1" ht="17.25" customHeight="1">
      <c r="A22" s="55" t="s">
        <v>21</v>
      </c>
      <c r="B22" s="67">
        <v>54065</v>
      </c>
      <c r="C22" s="67">
        <v>53359</v>
      </c>
      <c r="D22" s="67">
        <v>56652</v>
      </c>
      <c r="E22" s="67">
        <v>7717</v>
      </c>
      <c r="F22" s="67">
        <v>22949</v>
      </c>
      <c r="G22" s="67">
        <v>34827</v>
      </c>
      <c r="H22" s="67">
        <v>29681</v>
      </c>
      <c r="I22" s="67">
        <v>32828</v>
      </c>
      <c r="J22" s="67">
        <v>52608</v>
      </c>
      <c r="K22" s="67">
        <v>14075</v>
      </c>
      <c r="L22" s="67">
        <v>14886</v>
      </c>
      <c r="M22" s="67">
        <v>38617</v>
      </c>
      <c r="N22" s="67">
        <v>35055</v>
      </c>
      <c r="O22" s="68">
        <f t="shared" si="2"/>
        <v>447319</v>
      </c>
      <c r="P22" s="69"/>
      <c r="Q22"/>
      <c r="R22"/>
    </row>
    <row r="23" spans="1:18" ht="17.25" customHeight="1">
      <c r="A23" s="12" t="s">
        <v>22</v>
      </c>
      <c r="B23" s="13">
        <v>7656</v>
      </c>
      <c r="C23" s="13">
        <v>8672</v>
      </c>
      <c r="D23" s="13">
        <v>7877</v>
      </c>
      <c r="E23" s="13">
        <v>1578</v>
      </c>
      <c r="F23" s="13">
        <v>2701</v>
      </c>
      <c r="G23" s="13">
        <v>4911</v>
      </c>
      <c r="H23" s="13">
        <v>3695</v>
      </c>
      <c r="I23" s="13">
        <v>3819</v>
      </c>
      <c r="J23" s="13">
        <v>6522</v>
      </c>
      <c r="K23" s="13">
        <v>1618</v>
      </c>
      <c r="L23" s="13">
        <v>1728</v>
      </c>
      <c r="M23" s="13">
        <v>3473</v>
      </c>
      <c r="N23" s="13">
        <v>7500</v>
      </c>
      <c r="O23" s="11">
        <f t="shared" si="2"/>
        <v>61750</v>
      </c>
      <c r="P23"/>
      <c r="Q23"/>
      <c r="R23"/>
    </row>
    <row r="24" spans="1:18" ht="17.25" customHeight="1">
      <c r="A24" s="16" t="s">
        <v>23</v>
      </c>
      <c r="B24" s="13">
        <f>+B25+B26</f>
        <v>128102</v>
      </c>
      <c r="C24" s="13">
        <f aca="true" t="shared" si="7" ref="C24:N24">+C25+C26</f>
        <v>183601</v>
      </c>
      <c r="D24" s="13">
        <f t="shared" si="7"/>
        <v>195938</v>
      </c>
      <c r="E24" s="13">
        <f>+E25+E26</f>
        <v>32977</v>
      </c>
      <c r="F24" s="13">
        <f>+F25+F26</f>
        <v>87866</v>
      </c>
      <c r="G24" s="13">
        <f t="shared" si="7"/>
        <v>118246</v>
      </c>
      <c r="H24" s="13">
        <f t="shared" si="7"/>
        <v>75107</v>
      </c>
      <c r="I24" s="13">
        <f t="shared" si="7"/>
        <v>60363</v>
      </c>
      <c r="J24" s="13">
        <f t="shared" si="7"/>
        <v>80046</v>
      </c>
      <c r="K24" s="13">
        <f t="shared" si="7"/>
        <v>20833</v>
      </c>
      <c r="L24" s="13">
        <f t="shared" si="7"/>
        <v>24385</v>
      </c>
      <c r="M24" s="13">
        <f t="shared" si="7"/>
        <v>54177</v>
      </c>
      <c r="N24" s="13">
        <f t="shared" si="7"/>
        <v>96857</v>
      </c>
      <c r="O24" s="11">
        <f t="shared" si="2"/>
        <v>1158498</v>
      </c>
      <c r="P24" s="45"/>
      <c r="Q24"/>
      <c r="R24"/>
    </row>
    <row r="25" spans="1:18" ht="17.25" customHeight="1">
      <c r="A25" s="12" t="s">
        <v>36</v>
      </c>
      <c r="B25" s="13">
        <v>81263</v>
      </c>
      <c r="C25" s="13">
        <v>121405</v>
      </c>
      <c r="D25" s="13">
        <v>132181</v>
      </c>
      <c r="E25" s="13">
        <v>23706</v>
      </c>
      <c r="F25" s="13">
        <v>55244</v>
      </c>
      <c r="G25" s="13">
        <v>81273</v>
      </c>
      <c r="H25" s="13">
        <v>49765</v>
      </c>
      <c r="I25" s="13">
        <v>39998</v>
      </c>
      <c r="J25" s="13">
        <v>54826</v>
      </c>
      <c r="K25" s="13">
        <v>14829</v>
      </c>
      <c r="L25" s="13">
        <v>18012</v>
      </c>
      <c r="M25" s="13">
        <v>34328</v>
      </c>
      <c r="N25" s="13">
        <v>64812</v>
      </c>
      <c r="O25" s="11">
        <f t="shared" si="2"/>
        <v>771642</v>
      </c>
      <c r="P25" s="44"/>
      <c r="Q25"/>
      <c r="R25"/>
    </row>
    <row r="26" spans="1:18" ht="17.25" customHeight="1">
      <c r="A26" s="12" t="s">
        <v>37</v>
      </c>
      <c r="B26" s="13">
        <v>46839</v>
      </c>
      <c r="C26" s="13">
        <v>62196</v>
      </c>
      <c r="D26" s="13">
        <v>63757</v>
      </c>
      <c r="E26" s="13">
        <v>9271</v>
      </c>
      <c r="F26" s="13">
        <v>32622</v>
      </c>
      <c r="G26" s="13">
        <v>36973</v>
      </c>
      <c r="H26" s="13">
        <v>25342</v>
      </c>
      <c r="I26" s="13">
        <v>20365</v>
      </c>
      <c r="J26" s="13">
        <v>25220</v>
      </c>
      <c r="K26" s="13">
        <v>6004</v>
      </c>
      <c r="L26" s="13">
        <v>6373</v>
      </c>
      <c r="M26" s="13">
        <v>19849</v>
      </c>
      <c r="N26" s="13">
        <v>32045</v>
      </c>
      <c r="O26" s="11">
        <f t="shared" si="2"/>
        <v>386856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6311</v>
      </c>
      <c r="O27" s="11">
        <f t="shared" si="2"/>
        <v>6311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13403.46</v>
      </c>
      <c r="O37" s="23">
        <f>SUM(B37:N37)</f>
        <v>13403.46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1804607.92</v>
      </c>
      <c r="C49" s="22">
        <f aca="true" t="shared" si="11" ref="C49:N49">+C50+C62</f>
        <v>2657839.8200000003</v>
      </c>
      <c r="D49" s="22">
        <f t="shared" si="11"/>
        <v>2875234.3299999996</v>
      </c>
      <c r="E49" s="22">
        <f t="shared" si="11"/>
        <v>617159.21</v>
      </c>
      <c r="F49" s="22">
        <f t="shared" si="11"/>
        <v>1036839.39</v>
      </c>
      <c r="G49" s="22">
        <f t="shared" si="11"/>
        <v>1653631.2999999998</v>
      </c>
      <c r="H49" s="22">
        <f t="shared" si="11"/>
        <v>1289275.3800000001</v>
      </c>
      <c r="I49" s="22">
        <f>+I50+I62</f>
        <v>1030667.51</v>
      </c>
      <c r="J49" s="22">
        <f t="shared" si="11"/>
        <v>1366951.74</v>
      </c>
      <c r="K49" s="22">
        <f>+K50+K62</f>
        <v>438597.34</v>
      </c>
      <c r="L49" s="22">
        <f>+L50+L62</f>
        <v>402190.76000000007</v>
      </c>
      <c r="M49" s="22">
        <f>+M50+M62</f>
        <v>869232.9</v>
      </c>
      <c r="N49" s="22">
        <f t="shared" si="11"/>
        <v>1632556.85</v>
      </c>
      <c r="O49" s="22">
        <f>SUM(B49:N49)</f>
        <v>17674784.45</v>
      </c>
      <c r="P49"/>
      <c r="Q49"/>
      <c r="R49"/>
    </row>
    <row r="50" spans="1:18" ht="17.25" customHeight="1">
      <c r="A50" s="16" t="s">
        <v>55</v>
      </c>
      <c r="B50" s="23">
        <f>SUM(B51:B61)</f>
        <v>1787890.93</v>
      </c>
      <c r="C50" s="23">
        <f aca="true" t="shared" si="12" ref="C50:N50">SUM(C51:C61)</f>
        <v>2634688.0500000003</v>
      </c>
      <c r="D50" s="23">
        <f t="shared" si="12"/>
        <v>2866150.4899999998</v>
      </c>
      <c r="E50" s="23">
        <f t="shared" si="12"/>
        <v>617159.21</v>
      </c>
      <c r="F50" s="23">
        <f t="shared" si="12"/>
        <v>1024307.3200000001</v>
      </c>
      <c r="G50" s="23">
        <f t="shared" si="12"/>
        <v>1630549.0899999999</v>
      </c>
      <c r="H50" s="23">
        <f t="shared" si="12"/>
        <v>1289275.3800000001</v>
      </c>
      <c r="I50" s="23">
        <f>SUM(I51:I61)</f>
        <v>1021927.8200000001</v>
      </c>
      <c r="J50" s="23">
        <f t="shared" si="12"/>
        <v>1358430.83</v>
      </c>
      <c r="K50" s="23">
        <f>SUM(K51:K61)</f>
        <v>437084.7</v>
      </c>
      <c r="L50" s="23">
        <f>SUM(L51:L61)</f>
        <v>394351.17000000004</v>
      </c>
      <c r="M50" s="23">
        <f>SUM(M51:M61)</f>
        <v>867769.4600000001</v>
      </c>
      <c r="N50" s="23">
        <f t="shared" si="12"/>
        <v>1619062.8</v>
      </c>
      <c r="O50" s="23">
        <f>SUM(B50:N50)</f>
        <v>17548647.25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1783799.25</v>
      </c>
      <c r="C51" s="23">
        <f t="shared" si="13"/>
        <v>2628914.33</v>
      </c>
      <c r="D51" s="23">
        <f t="shared" si="13"/>
        <v>2859764.73</v>
      </c>
      <c r="E51" s="23">
        <f t="shared" si="13"/>
        <v>617159.21</v>
      </c>
      <c r="F51" s="23">
        <f t="shared" si="13"/>
        <v>1022090.28</v>
      </c>
      <c r="G51" s="23">
        <f t="shared" si="13"/>
        <v>1627103.69</v>
      </c>
      <c r="H51" s="23">
        <f t="shared" si="13"/>
        <v>1280731.97</v>
      </c>
      <c r="I51" s="23">
        <f t="shared" si="13"/>
        <v>1018550.9</v>
      </c>
      <c r="J51" s="23">
        <f t="shared" si="13"/>
        <v>1355824.31</v>
      </c>
      <c r="K51" s="23">
        <f t="shared" si="13"/>
        <v>435740.78</v>
      </c>
      <c r="L51" s="23">
        <f t="shared" si="13"/>
        <v>393127.09</v>
      </c>
      <c r="M51" s="23">
        <f t="shared" si="13"/>
        <v>865513.9</v>
      </c>
      <c r="N51" s="23">
        <f t="shared" si="13"/>
        <v>1601944.3</v>
      </c>
      <c r="O51" s="23">
        <f>SUM(B51:N51)</f>
        <v>17490264.740000002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13403.46</v>
      </c>
      <c r="O55" s="23">
        <f>SUM(B55:N55)</f>
        <v>13403.46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9083.84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126137.20000000001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-219989.21000000002</v>
      </c>
      <c r="C66" s="35">
        <f t="shared" si="14"/>
        <v>-255618.80000000002</v>
      </c>
      <c r="D66" s="35">
        <f t="shared" si="14"/>
        <v>-239700.57</v>
      </c>
      <c r="E66" s="35">
        <f t="shared" si="14"/>
        <v>-149769.24</v>
      </c>
      <c r="F66" s="35">
        <f t="shared" si="14"/>
        <v>-85121.51000000001</v>
      </c>
      <c r="G66" s="35">
        <f t="shared" si="14"/>
        <v>-244218.62</v>
      </c>
      <c r="H66" s="35">
        <f t="shared" si="14"/>
        <v>-112047.06</v>
      </c>
      <c r="I66" s="35">
        <f t="shared" si="14"/>
        <v>-142318.02</v>
      </c>
      <c r="J66" s="35">
        <f t="shared" si="14"/>
        <v>-127704.61</v>
      </c>
      <c r="K66" s="35">
        <f t="shared" si="14"/>
        <v>-41542.09</v>
      </c>
      <c r="L66" s="35">
        <f t="shared" si="14"/>
        <v>-51883.68</v>
      </c>
      <c r="M66" s="35">
        <f t="shared" si="14"/>
        <v>-70605</v>
      </c>
      <c r="N66" s="35">
        <f t="shared" si="14"/>
        <v>-197498.55</v>
      </c>
      <c r="O66" s="35">
        <f aca="true" t="shared" si="15" ref="O66:O74">SUM(B66:N66)</f>
        <v>-1938016.9600000004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-206137.85</v>
      </c>
      <c r="C67" s="35">
        <f t="shared" si="16"/>
        <v>-234999.02000000002</v>
      </c>
      <c r="D67" s="35">
        <f t="shared" si="16"/>
        <v>-219287.18000000002</v>
      </c>
      <c r="E67" s="35">
        <f t="shared" si="16"/>
        <v>-35513.7</v>
      </c>
      <c r="F67" s="35">
        <f t="shared" si="16"/>
        <v>-75215.6</v>
      </c>
      <c r="G67" s="35">
        <f t="shared" si="16"/>
        <v>-230888.62</v>
      </c>
      <c r="H67" s="35">
        <f t="shared" si="16"/>
        <v>-101187.6</v>
      </c>
      <c r="I67" s="35">
        <f t="shared" si="16"/>
        <v>-132894.75</v>
      </c>
      <c r="J67" s="35">
        <f t="shared" si="16"/>
        <v>-115294.76</v>
      </c>
      <c r="K67" s="35">
        <f t="shared" si="16"/>
        <v>-37596.64</v>
      </c>
      <c r="L67" s="35">
        <f t="shared" si="16"/>
        <v>-47938.23</v>
      </c>
      <c r="M67" s="35">
        <f t="shared" si="16"/>
        <v>-61684.11</v>
      </c>
      <c r="N67" s="35">
        <f t="shared" si="16"/>
        <v>-182556.5</v>
      </c>
      <c r="O67" s="35">
        <f t="shared" si="15"/>
        <v>-1681194.56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-160325.5</v>
      </c>
      <c r="C68" s="58">
        <f aca="true" t="shared" si="17" ref="C68:N68">-ROUND(C9*$D$3,2)</f>
        <v>-228729.9</v>
      </c>
      <c r="D68" s="58">
        <f t="shared" si="17"/>
        <v>-193048.5</v>
      </c>
      <c r="E68" s="58">
        <f t="shared" si="17"/>
        <v>-35513.7</v>
      </c>
      <c r="F68" s="58">
        <f t="shared" si="17"/>
        <v>-75215.6</v>
      </c>
      <c r="G68" s="58">
        <f t="shared" si="17"/>
        <v>-140605.7</v>
      </c>
      <c r="H68" s="58">
        <f>-ROUND((H9+H29)*$D$3,2)</f>
        <v>-101187.6</v>
      </c>
      <c r="I68" s="58">
        <f t="shared" si="17"/>
        <v>-56127.9</v>
      </c>
      <c r="J68" s="58">
        <f t="shared" si="17"/>
        <v>-87036.3</v>
      </c>
      <c r="K68" s="58">
        <f t="shared" si="17"/>
        <v>-28878.8</v>
      </c>
      <c r="L68" s="58">
        <f t="shared" si="17"/>
        <v>-35612.6</v>
      </c>
      <c r="M68" s="58">
        <f t="shared" si="17"/>
        <v>-43576.2</v>
      </c>
      <c r="N68" s="58">
        <f t="shared" si="17"/>
        <v>-182556.5</v>
      </c>
      <c r="O68" s="58">
        <f t="shared" si="15"/>
        <v>-1368414.8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-47.3</v>
      </c>
      <c r="C70" s="35">
        <v>-17.2</v>
      </c>
      <c r="D70" s="19">
        <v>-43</v>
      </c>
      <c r="E70" s="19">
        <v>0</v>
      </c>
      <c r="F70" s="19">
        <v>0</v>
      </c>
      <c r="G70" s="19">
        <v>-90.3</v>
      </c>
      <c r="H70" s="19">
        <v>0</v>
      </c>
      <c r="I70" s="19">
        <v>-111.8</v>
      </c>
      <c r="J70" s="35">
        <v>-10.81</v>
      </c>
      <c r="K70" s="19">
        <v>-3.34</v>
      </c>
      <c r="L70" s="19">
        <v>-4.72</v>
      </c>
      <c r="M70" s="19">
        <v>-6.93</v>
      </c>
      <c r="N70" s="19">
        <v>0</v>
      </c>
      <c r="O70" s="35">
        <f t="shared" si="15"/>
        <v>-335.40000000000003</v>
      </c>
      <c r="P70"/>
      <c r="Q70"/>
      <c r="R70"/>
    </row>
    <row r="71" spans="1:18" ht="18.75" customHeight="1">
      <c r="A71" s="12" t="s">
        <v>71</v>
      </c>
      <c r="B71" s="35">
        <v>-4618.2</v>
      </c>
      <c r="C71" s="35">
        <v>-1204</v>
      </c>
      <c r="D71" s="19">
        <v>-2167.2</v>
      </c>
      <c r="E71" s="19">
        <v>0</v>
      </c>
      <c r="F71" s="19">
        <v>0</v>
      </c>
      <c r="G71" s="19">
        <v>-3173.4</v>
      </c>
      <c r="H71" s="19">
        <v>0</v>
      </c>
      <c r="I71" s="19">
        <v>-2137.1</v>
      </c>
      <c r="J71" s="35">
        <v>-529.95</v>
      </c>
      <c r="K71" s="19">
        <v>-163.49</v>
      </c>
      <c r="L71" s="19">
        <v>-231.16</v>
      </c>
      <c r="M71" s="19">
        <v>-339.6</v>
      </c>
      <c r="N71" s="19">
        <v>0</v>
      </c>
      <c r="O71" s="35">
        <f t="shared" si="15"/>
        <v>-14564.1</v>
      </c>
      <c r="P71"/>
      <c r="Q71"/>
      <c r="R71"/>
    </row>
    <row r="72" spans="1:18" ht="18.75" customHeight="1">
      <c r="A72" s="12" t="s">
        <v>72</v>
      </c>
      <c r="B72" s="35">
        <v>-41146.85</v>
      </c>
      <c r="C72" s="35">
        <v>-5047.92</v>
      </c>
      <c r="D72" s="19">
        <v>-24028.48</v>
      </c>
      <c r="E72" s="19">
        <v>0</v>
      </c>
      <c r="F72" s="19">
        <v>0</v>
      </c>
      <c r="G72" s="19">
        <v>-87019.22</v>
      </c>
      <c r="H72" s="19">
        <v>0</v>
      </c>
      <c r="I72" s="19">
        <v>-74517.95</v>
      </c>
      <c r="J72" s="35">
        <v>-27717.7</v>
      </c>
      <c r="K72" s="19">
        <v>-8551.01</v>
      </c>
      <c r="L72" s="19">
        <v>-12089.75</v>
      </c>
      <c r="M72" s="19">
        <v>-17761.38</v>
      </c>
      <c r="N72" s="19">
        <v>0</v>
      </c>
      <c r="O72" s="35">
        <f t="shared" si="15"/>
        <v>-297880.26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-13851.36</v>
      </c>
      <c r="C74" s="58">
        <f t="shared" si="18"/>
        <v>-20619.78</v>
      </c>
      <c r="D74" s="35">
        <f t="shared" si="18"/>
        <v>-20413.39</v>
      </c>
      <c r="E74" s="35">
        <f t="shared" si="18"/>
        <v>-114255.54000000001</v>
      </c>
      <c r="F74" s="35">
        <f t="shared" si="18"/>
        <v>-9905.91</v>
      </c>
      <c r="G74" s="35">
        <f t="shared" si="18"/>
        <v>-13330</v>
      </c>
      <c r="H74" s="35">
        <f t="shared" si="18"/>
        <v>-10859.46</v>
      </c>
      <c r="I74" s="35">
        <f t="shared" si="18"/>
        <v>-9423.27</v>
      </c>
      <c r="J74" s="35">
        <f t="shared" si="18"/>
        <v>-12409.85</v>
      </c>
      <c r="K74" s="35">
        <f t="shared" si="18"/>
        <v>-3945.45</v>
      </c>
      <c r="L74" s="35">
        <f t="shared" si="18"/>
        <v>-3945.45</v>
      </c>
      <c r="M74" s="35">
        <f t="shared" si="18"/>
        <v>-8920.89</v>
      </c>
      <c r="N74" s="58">
        <f t="shared" si="18"/>
        <v>-14942.050000000001</v>
      </c>
      <c r="O74" s="58">
        <f t="shared" si="15"/>
        <v>-256822.40000000002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35">
        <v>-492.02</v>
      </c>
      <c r="D85" s="35">
        <v>-337</v>
      </c>
      <c r="E85" s="19">
        <v>0</v>
      </c>
      <c r="F85" s="19">
        <v>0</v>
      </c>
      <c r="G85" s="19">
        <v>0</v>
      </c>
      <c r="H85" s="35">
        <v>-572.9</v>
      </c>
      <c r="I85" s="35">
        <v>-1011</v>
      </c>
      <c r="J85" s="35">
        <v>-404.4</v>
      </c>
      <c r="K85" s="19">
        <v>0</v>
      </c>
      <c r="L85" s="19">
        <v>0</v>
      </c>
      <c r="M85" s="35">
        <v>-903.16</v>
      </c>
      <c r="N85" s="35">
        <v>-1273.86</v>
      </c>
      <c r="O85" s="58">
        <f>SUM(B85:N85)</f>
        <v>-4994.34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1581858.0399999998</v>
      </c>
      <c r="C114" s="24">
        <f t="shared" si="20"/>
        <v>2402221.0200000005</v>
      </c>
      <c r="D114" s="24">
        <f t="shared" si="20"/>
        <v>2635533.7599999993</v>
      </c>
      <c r="E114" s="24">
        <f t="shared" si="20"/>
        <v>467389.97</v>
      </c>
      <c r="F114" s="24">
        <f t="shared" si="20"/>
        <v>939185.81</v>
      </c>
      <c r="G114" s="24">
        <f t="shared" si="20"/>
        <v>1409412.6799999997</v>
      </c>
      <c r="H114" s="24">
        <f aca="true" t="shared" si="21" ref="H114:M114">+H115+H116</f>
        <v>1177228.32</v>
      </c>
      <c r="I114" s="24">
        <f t="shared" si="21"/>
        <v>888349.49</v>
      </c>
      <c r="J114" s="24">
        <f t="shared" si="21"/>
        <v>1239247.13</v>
      </c>
      <c r="K114" s="24">
        <f t="shared" si="21"/>
        <v>397055.25</v>
      </c>
      <c r="L114" s="24">
        <f t="shared" si="21"/>
        <v>350307.0800000001</v>
      </c>
      <c r="M114" s="24">
        <f t="shared" si="21"/>
        <v>798627.9</v>
      </c>
      <c r="N114" s="24">
        <f>+N115+N116</f>
        <v>1421564.25</v>
      </c>
      <c r="O114" s="42">
        <f t="shared" si="19"/>
        <v>15707980.7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1567901.7199999997</v>
      </c>
      <c r="C115" s="24">
        <f t="shared" si="22"/>
        <v>2379069.2500000005</v>
      </c>
      <c r="D115" s="24">
        <f t="shared" si="22"/>
        <v>2626449.9199999995</v>
      </c>
      <c r="E115" s="24">
        <f t="shared" si="22"/>
        <v>467389.97</v>
      </c>
      <c r="F115" s="24">
        <f t="shared" si="22"/>
        <v>939185.81</v>
      </c>
      <c r="G115" s="24">
        <f t="shared" si="22"/>
        <v>1386330.4699999997</v>
      </c>
      <c r="H115" s="24">
        <f aca="true" t="shared" si="23" ref="H115:M115">+H50+H67+H74+H111</f>
        <v>1177228.32</v>
      </c>
      <c r="I115" s="24">
        <f t="shared" si="23"/>
        <v>879609.8</v>
      </c>
      <c r="J115" s="24">
        <f t="shared" si="23"/>
        <v>1230726.22</v>
      </c>
      <c r="K115" s="24">
        <f t="shared" si="23"/>
        <v>395542.61</v>
      </c>
      <c r="L115" s="24">
        <f t="shared" si="23"/>
        <v>342467.49000000005</v>
      </c>
      <c r="M115" s="24">
        <f t="shared" si="23"/>
        <v>797164.4600000001</v>
      </c>
      <c r="N115" s="24">
        <f>+N50+N67+N74+N111</f>
        <v>1421564.25</v>
      </c>
      <c r="O115" s="42">
        <f t="shared" si="19"/>
        <v>15610630.290000003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13956.32000000001</v>
      </c>
      <c r="C116" s="24">
        <f t="shared" si="24"/>
        <v>23151.77</v>
      </c>
      <c r="D116" s="24">
        <f t="shared" si="24"/>
        <v>9083.84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8520.91</v>
      </c>
      <c r="K116" s="24">
        <f t="shared" si="25"/>
        <v>1512.64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0</v>
      </c>
      <c r="O116" s="42">
        <f t="shared" si="19"/>
        <v>97350.41000000002</v>
      </c>
      <c r="P116" s="65"/>
    </row>
    <row r="117" spans="1:17" ht="18.75" customHeight="1">
      <c r="A117" s="16" t="s">
        <v>115</v>
      </c>
      <c r="B117" s="35">
        <v>-2760.669999999991</v>
      </c>
      <c r="C117" s="19">
        <v>0</v>
      </c>
      <c r="D117" s="19">
        <v>0</v>
      </c>
      <c r="E117" s="19">
        <v>0</v>
      </c>
      <c r="F117" s="35">
        <v>-65494.35999999999</v>
      </c>
      <c r="G117" s="19">
        <v>0</v>
      </c>
      <c r="H117" s="19">
        <v>0</v>
      </c>
      <c r="I117" s="19">
        <v>0</v>
      </c>
      <c r="J117" s="19">
        <v>0</v>
      </c>
      <c r="K117" s="58">
        <v>0</v>
      </c>
      <c r="L117" s="58">
        <v>0</v>
      </c>
      <c r="M117" s="58">
        <v>0</v>
      </c>
      <c r="N117" s="35">
        <v>-20550.419999999987</v>
      </c>
      <c r="O117" s="42">
        <f t="shared" si="19"/>
        <v>-88805.44999999997</v>
      </c>
      <c r="Q117" s="49"/>
    </row>
    <row r="118" spans="1:18" ht="18.75" customHeight="1">
      <c r="A118" s="16" t="s">
        <v>116</v>
      </c>
      <c r="B118" s="35">
        <f>IF(B112+B62+B116+B117&lt;0,B112+B62+B76+B117,0)</f>
        <v>0</v>
      </c>
      <c r="C118" s="19">
        <v>0</v>
      </c>
      <c r="D118" s="19">
        <v>0</v>
      </c>
      <c r="E118" s="19">
        <v>0</v>
      </c>
      <c r="F118" s="35">
        <f>IF(F112+F62+F116+F117&lt;0,F112+F62+F76+F117,0)</f>
        <v>-52962.28999999999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5">
        <f>IF(N112+N62+N116+N117&lt;0,N112+N62+N76+N117,0)</f>
        <v>-7056.369999999988</v>
      </c>
      <c r="O118" s="42">
        <f t="shared" si="19"/>
        <v>-60018.65999999998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79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15707980.68</v>
      </c>
      <c r="P122" s="46"/>
    </row>
    <row r="123" spans="1:15" ht="18.75" customHeight="1">
      <c r="A123" s="26" t="s">
        <v>118</v>
      </c>
      <c r="B123" s="27">
        <v>201911.35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201911.35</v>
      </c>
    </row>
    <row r="124" spans="1:15" ht="18.75" customHeight="1">
      <c r="A124" s="26" t="s">
        <v>119</v>
      </c>
      <c r="B124" s="27">
        <v>1379946.69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1379946.69</v>
      </c>
    </row>
    <row r="125" spans="1:15" ht="18.75" customHeight="1">
      <c r="A125" s="26" t="s">
        <v>120</v>
      </c>
      <c r="B125" s="38">
        <v>0</v>
      </c>
      <c r="C125" s="27">
        <v>2402221.01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2402221.01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508209.22</v>
      </c>
      <c r="O139" s="39">
        <f t="shared" si="26"/>
        <v>508209.22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913355.03</v>
      </c>
      <c r="O140" s="39">
        <f t="shared" si="26"/>
        <v>913355.03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467389.97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467389.97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939185.81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939185.81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1177228.31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1177228.31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1239247.13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1239247.13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397055.25</v>
      </c>
      <c r="L146" s="38">
        <v>0</v>
      </c>
      <c r="M146" s="38">
        <v>0</v>
      </c>
      <c r="N146" s="38">
        <v>0</v>
      </c>
      <c r="O146" s="39">
        <f t="shared" si="27"/>
        <v>397055.25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350307.08</v>
      </c>
      <c r="M147" s="38">
        <v>0</v>
      </c>
      <c r="N147" s="38">
        <v>0</v>
      </c>
      <c r="O147" s="39">
        <f t="shared" si="27"/>
        <v>350307.08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1409412.68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1409412.68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888349.49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888349.49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798627.9</v>
      </c>
      <c r="N152" s="38"/>
      <c r="O152" s="39">
        <f t="shared" si="27"/>
        <v>798627.9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2635533.76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2635533.76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2019-06-06T14:51:01Z</dcterms:modified>
  <cp:category/>
  <cp:version/>
  <cp:contentType/>
  <cp:contentStatus/>
</cp:coreProperties>
</file>