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<sst xmlns="http://schemas.openxmlformats.org/spreadsheetml/2006/main" count="166" uniqueCount="160">
  <si>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</si>
  <si>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</si>
  <si>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</si>
  <si>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</si>
  <si>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</si>
  <si>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</si>
  <si>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</si>
  <si>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</si>
  <si>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</si>
  <si>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</si>
  <si>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</si>
  <si>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</si>
  <si>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</si>
  <si>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</si>
  <si>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</si>
  <si>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</si>
  <si>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</si>
  <si>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</si>
  <si>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</si>
  <si>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</si>
  <si>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</si>
  <si>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</si>
  <si>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</si>
  <si>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</si>
  <si>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</si>
  <si>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</si>
  <si>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</si>
  <si>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</si>
  <si>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</si>
  <si>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</si>
  <si>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</si>
  <si>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</si>
  <si>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</si>
  <si>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</si>
  <si>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</si>
  <si>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</si>
  <si>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</si>
  <si>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</si>
  <si>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</si>
  <si>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</si>
  <si>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</si>
  <si>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</si>
  <si>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</si>
  <si>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</si>
  <si>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</si>
  <si>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</si>
  <si>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</si>
  <si>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</si>
  <si>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</si>
  <si>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</si>
  <si>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</si>
  <si>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</si>
  <si>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</si>
  <si>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</si>
  <si>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</si>
  <si>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</si>
  <si>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</si>
  <si>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</si>
  <si>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</si>
  <si>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</si>
  <si>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</si>
  <si>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</si>
  <si>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</si>
  <si>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</si>
  <si>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</si>
  <si>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</si>
  <si>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</si>
  <si>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</si>
  <si>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</si>
  <si>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</si>
  <si>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</si>
  <si>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</si>
  <si>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</si>
  <si>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</si>
  <si>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</si>
  <si>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</si>
  <si>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</si>
  <si>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</si>
  <si>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</si>
  <si>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</si>
  <si>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</si>
  <si>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</si>
  <si>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</si>
  <si>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</si>
  <si>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</si>
  <si>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</si>
  <si>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</si>
  <si>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</si>
  <si>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</si>
  <si>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</si>
  <si>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</si>
  <si>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</si>
  <si>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</si>
  <si>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</si>
  <si>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</si>
  <si>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</si>
  <si>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</si>
  <si>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</si>
  <si>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</si>
  <si>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</si>
  <si>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</si>
  <si>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</si>
  <si>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</si>
  <si>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</si>
  <si>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</si>
  <si>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</si>
  <si>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</si>
  <si>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</si>
  <si>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</si>
  <si>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</si>
  <si>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</si>
  <si>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</si>
  <si>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</si>
  <si>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</si>
  <si>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</si>
  <si>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</si>
  <si>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</si>
  <si>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</si>
  <si>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</si>
  <si>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</si>
  <si>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</si>
  <si>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</si>
  <si>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</si>
  <si>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</si>
  <si>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</si>
  <si>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</si>
  <si>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</si>
  <si>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</si>
  <si>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</si>
  <si>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</si>
  <si>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</si>
  <si>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</si>
  <si>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</si>
  <si>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</si>
  <si>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</si>
  <si>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</si>
  <si>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</si>
  <si>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</si>
  <si>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</si>
  <si>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</si>
  <si>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</si>
  <si>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</si>
  <si>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</si>
  <si>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</si>
  <si>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</si>
  <si>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</si>
  <si>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</si>
  <si>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</si>
  <si>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</si>
  <si>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</si>
  <si>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</si>
  <si>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</si>
  <si>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</si>
  <si>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</si>
  <si>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</si>
  <si>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</si>
  <si>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</si>
  <si>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</si>
  <si>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</si>
  <si>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04/05/19 - VENCIMENTO 10/05/19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</si>
</sst>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showGridLines="0" tabSelected="1" zoomScale="80" zoomScaleNormal="80" zoomScaleSheetLayoutView="70" zoomScalePageLayoutView="0" workbookViewId="0" topLeftCell="C32">
      <selection activeCell="O60" sqref="O60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312459</v>
      </c>
      <c r="C7" s="9">
        <f t="shared" si="0"/>
        <v>409863</v>
      </c>
      <c r="D7" s="9">
        <f t="shared" si="0"/>
        <v>436840</v>
      </c>
      <c r="E7" s="9">
        <f>+E8+E20+E24+E27</f>
        <v>57695</v>
      </c>
      <c r="F7" s="9">
        <f>+F8+F20+F24+F27</f>
        <v>180349</v>
      </c>
      <c r="G7" s="9">
        <f t="shared" si="0"/>
        <v>241263</v>
      </c>
      <c r="H7" s="9">
        <f t="shared" si="0"/>
        <v>185811</v>
      </c>
      <c r="I7" s="9">
        <f t="shared" si="0"/>
        <v>176710</v>
      </c>
      <c r="J7" s="9">
        <f t="shared" si="0"/>
        <v>257485</v>
      </c>
      <c r="K7" s="9">
        <f t="shared" si="0"/>
        <v>51283</v>
      </c>
      <c r="L7" s="9">
        <f t="shared" si="0"/>
        <v>81220</v>
      </c>
      <c r="M7" s="9">
        <f t="shared" si="0"/>
        <v>189027</v>
      </c>
      <c r="N7" s="9">
        <f t="shared" si="0"/>
        <v>235669</v>
      </c>
      <c r="O7" s="9">
        <f t="shared" si="0"/>
        <v>2815674</v>
      </c>
      <c r="P7" s="44"/>
      <c r="Q7"/>
      <c r="R7"/>
    </row>
    <row r="8" spans="1:18" ht="17.25" customHeight="1">
      <c r="A8" s="10" t="s">
        <v>35</v>
      </c>
      <c r="B8" s="11">
        <f>B9+B12+B16</f>
        <v>161327</v>
      </c>
      <c r="C8" s="11">
        <f aca="true" t="shared" si="1" ref="C8:N8">C9+C12+C16</f>
        <v>217281</v>
      </c>
      <c r="D8" s="11">
        <f t="shared" si="1"/>
        <v>217700</v>
      </c>
      <c r="E8" s="11">
        <f>E9+E12+E16</f>
        <v>27153</v>
      </c>
      <c r="F8" s="11">
        <f>F9+F12+F16</f>
        <v>89882</v>
      </c>
      <c r="G8" s="11">
        <f t="shared" si="1"/>
        <v>128985</v>
      </c>
      <c r="H8" s="11">
        <f t="shared" si="1"/>
        <v>100066</v>
      </c>
      <c r="I8" s="11">
        <f t="shared" si="1"/>
        <v>83589</v>
      </c>
      <c r="J8" s="11">
        <f t="shared" si="1"/>
        <v>136980</v>
      </c>
      <c r="K8" s="11">
        <f t="shared" si="1"/>
        <v>28179</v>
      </c>
      <c r="L8" s="11">
        <f t="shared" si="1"/>
        <v>44747</v>
      </c>
      <c r="M8" s="11">
        <f t="shared" si="1"/>
        <v>96101</v>
      </c>
      <c r="N8" s="11">
        <f t="shared" si="1"/>
        <v>135613</v>
      </c>
      <c r="O8" s="11">
        <f aca="true" t="shared" si="2" ref="O8:O27">SUM(B8:N8)</f>
        <v>1467603</v>
      </c>
      <c r="P8"/>
      <c r="Q8"/>
      <c r="R8"/>
    </row>
    <row r="9" spans="1:18" ht="17.25" customHeight="1">
      <c r="A9" s="15" t="s">
        <v>13</v>
      </c>
      <c r="B9" s="13">
        <f>+B10+B11</f>
        <v>24490</v>
      </c>
      <c r="C9" s="13">
        <f aca="true" t="shared" si="3" ref="C9:N9">+C10+C11</f>
        <v>35038</v>
      </c>
      <c r="D9" s="13">
        <f t="shared" si="3"/>
        <v>31198</v>
      </c>
      <c r="E9" s="13">
        <f>+E10+E11</f>
        <v>4907</v>
      </c>
      <c r="F9" s="13">
        <f>+F10+F11</f>
        <v>11845</v>
      </c>
      <c r="G9" s="13">
        <f t="shared" si="3"/>
        <v>19216</v>
      </c>
      <c r="H9" s="13">
        <f t="shared" si="3"/>
        <v>13392</v>
      </c>
      <c r="I9" s="13">
        <f t="shared" si="3"/>
        <v>8419</v>
      </c>
      <c r="J9" s="13">
        <f t="shared" si="3"/>
        <v>12193</v>
      </c>
      <c r="K9" s="13">
        <f t="shared" si="3"/>
        <v>2205</v>
      </c>
      <c r="L9" s="13">
        <f t="shared" si="3"/>
        <v>4704</v>
      </c>
      <c r="M9" s="13">
        <f t="shared" si="3"/>
        <v>7114</v>
      </c>
      <c r="N9" s="13">
        <f t="shared" si="3"/>
        <v>22937</v>
      </c>
      <c r="O9" s="11">
        <f t="shared" si="2"/>
        <v>197658</v>
      </c>
      <c r="P9"/>
      <c r="Q9"/>
      <c r="R9"/>
    </row>
    <row r="10" spans="1:18" ht="17.25" customHeight="1">
      <c r="A10" s="29" t="s">
        <v>14</v>
      </c>
      <c r="B10" s="13">
        <v>24490</v>
      </c>
      <c r="C10" s="13">
        <v>35038</v>
      </c>
      <c r="D10" s="13">
        <v>31198</v>
      </c>
      <c r="E10" s="13">
        <v>4907</v>
      </c>
      <c r="F10" s="13">
        <v>11845</v>
      </c>
      <c r="G10" s="13">
        <v>19216</v>
      </c>
      <c r="H10" s="13">
        <v>13392</v>
      </c>
      <c r="I10" s="13">
        <v>8419</v>
      </c>
      <c r="J10" s="13">
        <v>12193</v>
      </c>
      <c r="K10" s="13">
        <v>2205</v>
      </c>
      <c r="L10" s="13">
        <v>4704</v>
      </c>
      <c r="M10" s="13">
        <v>7114</v>
      </c>
      <c r="N10" s="13">
        <v>22937</v>
      </c>
      <c r="O10" s="11">
        <f t="shared" si="2"/>
        <v>197658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128467</v>
      </c>
      <c r="C12" s="17">
        <f t="shared" si="4"/>
        <v>171005</v>
      </c>
      <c r="D12" s="17">
        <f t="shared" si="4"/>
        <v>175605</v>
      </c>
      <c r="E12" s="17">
        <f>SUM(E13:E15)</f>
        <v>20626</v>
      </c>
      <c r="F12" s="17">
        <f>SUM(F13:F15)</f>
        <v>73286</v>
      </c>
      <c r="G12" s="17">
        <f t="shared" si="4"/>
        <v>103421</v>
      </c>
      <c r="H12" s="17">
        <f t="shared" si="4"/>
        <v>81251</v>
      </c>
      <c r="I12" s="17">
        <f t="shared" si="4"/>
        <v>69762</v>
      </c>
      <c r="J12" s="17">
        <f t="shared" si="4"/>
        <v>116729</v>
      </c>
      <c r="K12" s="17">
        <f t="shared" si="4"/>
        <v>24108</v>
      </c>
      <c r="L12" s="17">
        <f t="shared" si="4"/>
        <v>37485</v>
      </c>
      <c r="M12" s="17">
        <f t="shared" si="4"/>
        <v>82498</v>
      </c>
      <c r="N12" s="17">
        <f t="shared" si="4"/>
        <v>106147</v>
      </c>
      <c r="O12" s="11">
        <f t="shared" si="2"/>
        <v>1190390</v>
      </c>
      <c r="P12"/>
      <c r="Q12"/>
      <c r="R12"/>
    </row>
    <row r="13" spans="1:18" s="61" customFormat="1" ht="17.25" customHeight="1">
      <c r="A13" s="66" t="s">
        <v>16</v>
      </c>
      <c r="B13" s="67">
        <v>56761</v>
      </c>
      <c r="C13" s="67">
        <v>81132</v>
      </c>
      <c r="D13" s="67">
        <v>85335</v>
      </c>
      <c r="E13" s="67">
        <v>10683</v>
      </c>
      <c r="F13" s="67">
        <v>35556</v>
      </c>
      <c r="G13" s="67">
        <v>48546</v>
      </c>
      <c r="H13" s="67">
        <v>35840</v>
      </c>
      <c r="I13" s="67">
        <v>32435</v>
      </c>
      <c r="J13" s="67">
        <v>47342</v>
      </c>
      <c r="K13" s="67">
        <v>9609</v>
      </c>
      <c r="L13" s="67">
        <v>15420</v>
      </c>
      <c r="M13" s="67">
        <v>35594</v>
      </c>
      <c r="N13" s="67">
        <v>43404</v>
      </c>
      <c r="O13" s="68">
        <f t="shared" si="2"/>
        <v>537657</v>
      </c>
      <c r="P13" s="69"/>
      <c r="Q13" s="70"/>
      <c r="R13"/>
    </row>
    <row r="14" spans="1:18" s="61" customFormat="1" ht="17.25" customHeight="1">
      <c r="A14" s="66" t="s">
        <v>17</v>
      </c>
      <c r="B14" s="67">
        <v>65815</v>
      </c>
      <c r="C14" s="67">
        <v>81551</v>
      </c>
      <c r="D14" s="67">
        <v>83600</v>
      </c>
      <c r="E14" s="67">
        <v>8787</v>
      </c>
      <c r="F14" s="67">
        <v>35414</v>
      </c>
      <c r="G14" s="67">
        <v>50144</v>
      </c>
      <c r="H14" s="67">
        <v>42347</v>
      </c>
      <c r="I14" s="67">
        <v>34898</v>
      </c>
      <c r="J14" s="67">
        <v>65392</v>
      </c>
      <c r="K14" s="67">
        <v>13844</v>
      </c>
      <c r="L14" s="67">
        <v>20714</v>
      </c>
      <c r="M14" s="67">
        <v>44614</v>
      </c>
      <c r="N14" s="67">
        <v>55964</v>
      </c>
      <c r="O14" s="68">
        <f t="shared" si="2"/>
        <v>603084</v>
      </c>
      <c r="P14" s="69"/>
      <c r="Q14"/>
      <c r="R14"/>
    </row>
    <row r="15" spans="1:18" ht="17.25" customHeight="1">
      <c r="A15" s="14" t="s">
        <v>18</v>
      </c>
      <c r="B15" s="13">
        <v>5891</v>
      </c>
      <c r="C15" s="13">
        <v>8322</v>
      </c>
      <c r="D15" s="13">
        <v>6670</v>
      </c>
      <c r="E15" s="13">
        <v>1156</v>
      </c>
      <c r="F15" s="13">
        <v>2316</v>
      </c>
      <c r="G15" s="13">
        <v>4731</v>
      </c>
      <c r="H15" s="13">
        <v>3064</v>
      </c>
      <c r="I15" s="13">
        <v>2429</v>
      </c>
      <c r="J15" s="13">
        <v>3995</v>
      </c>
      <c r="K15" s="13">
        <v>655</v>
      </c>
      <c r="L15" s="13">
        <v>1351</v>
      </c>
      <c r="M15" s="13">
        <v>2290</v>
      </c>
      <c r="N15" s="13">
        <v>6779</v>
      </c>
      <c r="O15" s="11">
        <f t="shared" si="2"/>
        <v>49649</v>
      </c>
      <c r="P15"/>
      <c r="Q15"/>
      <c r="R15"/>
    </row>
    <row r="16" spans="1:15" ht="17.25" customHeight="1">
      <c r="A16" s="15" t="s">
        <v>31</v>
      </c>
      <c r="B16" s="13">
        <f>B17+B18+B19</f>
        <v>8370</v>
      </c>
      <c r="C16" s="13">
        <f aca="true" t="shared" si="5" ref="C16:N16">C17+C18+C19</f>
        <v>11238</v>
      </c>
      <c r="D16" s="13">
        <f t="shared" si="5"/>
        <v>10897</v>
      </c>
      <c r="E16" s="13">
        <f>E17+E18+E19</f>
        <v>1620</v>
      </c>
      <c r="F16" s="13">
        <f>F17+F18+F19</f>
        <v>4751</v>
      </c>
      <c r="G16" s="13">
        <f t="shared" si="5"/>
        <v>6348</v>
      </c>
      <c r="H16" s="13">
        <f t="shared" si="5"/>
        <v>5423</v>
      </c>
      <c r="I16" s="13">
        <f t="shared" si="5"/>
        <v>5408</v>
      </c>
      <c r="J16" s="13">
        <f t="shared" si="5"/>
        <v>8058</v>
      </c>
      <c r="K16" s="13">
        <f t="shared" si="5"/>
        <v>1866</v>
      </c>
      <c r="L16" s="13">
        <f t="shared" si="5"/>
        <v>2558</v>
      </c>
      <c r="M16" s="13">
        <f t="shared" si="5"/>
        <v>6489</v>
      </c>
      <c r="N16" s="13">
        <f t="shared" si="5"/>
        <v>6529</v>
      </c>
      <c r="O16" s="11">
        <f t="shared" si="2"/>
        <v>79555</v>
      </c>
    </row>
    <row r="17" spans="1:18" ht="17.25" customHeight="1">
      <c r="A17" s="14" t="s">
        <v>32</v>
      </c>
      <c r="B17" s="13">
        <v>8362</v>
      </c>
      <c r="C17" s="13">
        <v>11212</v>
      </c>
      <c r="D17" s="13">
        <v>10890</v>
      </c>
      <c r="E17" s="13">
        <v>1617</v>
      </c>
      <c r="F17" s="13">
        <v>4739</v>
      </c>
      <c r="G17" s="13">
        <v>6340</v>
      </c>
      <c r="H17" s="13">
        <v>5417</v>
      </c>
      <c r="I17" s="13">
        <v>5397</v>
      </c>
      <c r="J17" s="13">
        <v>8049</v>
      </c>
      <c r="K17" s="13">
        <v>1864</v>
      </c>
      <c r="L17" s="13">
        <v>2554</v>
      </c>
      <c r="M17" s="13">
        <v>6481</v>
      </c>
      <c r="N17" s="13">
        <v>6524</v>
      </c>
      <c r="O17" s="11">
        <f t="shared" si="2"/>
        <v>79446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13</v>
      </c>
      <c r="D18" s="13">
        <v>2</v>
      </c>
      <c r="E18" s="13">
        <v>2</v>
      </c>
      <c r="F18" s="13">
        <v>2</v>
      </c>
      <c r="G18" s="13">
        <v>7</v>
      </c>
      <c r="H18" s="13">
        <v>3</v>
      </c>
      <c r="I18" s="13">
        <v>8</v>
      </c>
      <c r="J18" s="13">
        <v>7</v>
      </c>
      <c r="K18" s="13">
        <v>0</v>
      </c>
      <c r="L18" s="13">
        <v>3</v>
      </c>
      <c r="M18" s="13">
        <v>4</v>
      </c>
      <c r="N18" s="13">
        <v>1</v>
      </c>
      <c r="O18" s="11">
        <f t="shared" si="2"/>
        <v>55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13</v>
      </c>
      <c r="D19" s="13">
        <v>5</v>
      </c>
      <c r="E19" s="13">
        <v>1</v>
      </c>
      <c r="F19" s="13">
        <v>10</v>
      </c>
      <c r="G19" s="13">
        <v>1</v>
      </c>
      <c r="H19" s="13">
        <v>3</v>
      </c>
      <c r="I19" s="13">
        <v>3</v>
      </c>
      <c r="J19" s="13">
        <v>2</v>
      </c>
      <c r="K19" s="13">
        <v>2</v>
      </c>
      <c r="L19" s="13">
        <v>1</v>
      </c>
      <c r="M19" s="13">
        <v>4</v>
      </c>
      <c r="N19" s="13">
        <v>4</v>
      </c>
      <c r="O19" s="11">
        <f t="shared" si="2"/>
        <v>54</v>
      </c>
      <c r="P19"/>
      <c r="Q19"/>
      <c r="R19"/>
    </row>
    <row r="20" spans="1:18" ht="17.25" customHeight="1">
      <c r="A20" s="16" t="s">
        <v>19</v>
      </c>
      <c r="B20" s="11">
        <f>+B21+B22+B23</f>
        <v>76785</v>
      </c>
      <c r="C20" s="11">
        <f aca="true" t="shared" si="6" ref="C20:N20">+C21+C22+C23</f>
        <v>90136</v>
      </c>
      <c r="D20" s="11">
        <f t="shared" si="6"/>
        <v>105479</v>
      </c>
      <c r="E20" s="11">
        <f>+E21+E22+E23</f>
        <v>13721</v>
      </c>
      <c r="F20" s="11">
        <f>+F21+F22+F23</f>
        <v>39996</v>
      </c>
      <c r="G20" s="11">
        <f t="shared" si="6"/>
        <v>52152</v>
      </c>
      <c r="H20" s="11">
        <f t="shared" si="6"/>
        <v>43611</v>
      </c>
      <c r="I20" s="11">
        <f t="shared" si="6"/>
        <v>57498</v>
      </c>
      <c r="J20" s="11">
        <f t="shared" si="6"/>
        <v>76724</v>
      </c>
      <c r="K20" s="11">
        <f t="shared" si="6"/>
        <v>15764</v>
      </c>
      <c r="L20" s="11">
        <f t="shared" si="6"/>
        <v>22840</v>
      </c>
      <c r="M20" s="11">
        <f t="shared" si="6"/>
        <v>60439</v>
      </c>
      <c r="N20" s="11">
        <f t="shared" si="6"/>
        <v>51076</v>
      </c>
      <c r="O20" s="11">
        <f t="shared" si="2"/>
        <v>706221</v>
      </c>
      <c r="P20"/>
      <c r="Q20"/>
      <c r="R20"/>
    </row>
    <row r="21" spans="1:18" s="61" customFormat="1" ht="17.25" customHeight="1">
      <c r="A21" s="55" t="s">
        <v>20</v>
      </c>
      <c r="B21" s="67">
        <v>43500</v>
      </c>
      <c r="C21" s="67">
        <v>55330</v>
      </c>
      <c r="D21" s="67">
        <v>65237</v>
      </c>
      <c r="E21" s="67">
        <v>9175</v>
      </c>
      <c r="F21" s="67">
        <v>24337</v>
      </c>
      <c r="G21" s="67">
        <v>32297</v>
      </c>
      <c r="H21" s="67">
        <v>24429</v>
      </c>
      <c r="I21" s="67">
        <v>33911</v>
      </c>
      <c r="J21" s="67">
        <v>40541</v>
      </c>
      <c r="K21" s="67">
        <v>9046</v>
      </c>
      <c r="L21" s="67">
        <v>12371</v>
      </c>
      <c r="M21" s="67">
        <v>32155</v>
      </c>
      <c r="N21" s="67">
        <v>29572</v>
      </c>
      <c r="O21" s="68">
        <f t="shared" si="2"/>
        <v>411901</v>
      </c>
      <c r="P21" s="69"/>
      <c r="Q21"/>
      <c r="R21"/>
    </row>
    <row r="22" spans="1:18" s="61" customFormat="1" ht="17.25" customHeight="1">
      <c r="A22" s="55" t="s">
        <v>21</v>
      </c>
      <c r="B22" s="67">
        <v>30598</v>
      </c>
      <c r="C22" s="67">
        <v>31533</v>
      </c>
      <c r="D22" s="67">
        <v>37011</v>
      </c>
      <c r="E22" s="67">
        <v>4045</v>
      </c>
      <c r="F22" s="67">
        <v>14610</v>
      </c>
      <c r="G22" s="67">
        <v>18250</v>
      </c>
      <c r="H22" s="67">
        <v>17863</v>
      </c>
      <c r="I22" s="67">
        <v>22052</v>
      </c>
      <c r="J22" s="67">
        <v>33944</v>
      </c>
      <c r="K22" s="67">
        <v>6355</v>
      </c>
      <c r="L22" s="67">
        <v>9821</v>
      </c>
      <c r="M22" s="67">
        <v>26789</v>
      </c>
      <c r="N22" s="67">
        <v>19304</v>
      </c>
      <c r="O22" s="68">
        <f t="shared" si="2"/>
        <v>272175</v>
      </c>
      <c r="P22" s="69"/>
      <c r="Q22"/>
      <c r="R22"/>
    </row>
    <row r="23" spans="1:18" ht="17.25" customHeight="1">
      <c r="A23" s="12" t="s">
        <v>22</v>
      </c>
      <c r="B23" s="13">
        <v>2687</v>
      </c>
      <c r="C23" s="13">
        <v>3273</v>
      </c>
      <c r="D23" s="13">
        <v>3231</v>
      </c>
      <c r="E23" s="13">
        <v>501</v>
      </c>
      <c r="F23" s="13">
        <v>1049</v>
      </c>
      <c r="G23" s="13">
        <v>1605</v>
      </c>
      <c r="H23" s="13">
        <v>1319</v>
      </c>
      <c r="I23" s="13">
        <v>1535</v>
      </c>
      <c r="J23" s="13">
        <v>2239</v>
      </c>
      <c r="K23" s="13">
        <v>363</v>
      </c>
      <c r="L23" s="13">
        <v>648</v>
      </c>
      <c r="M23" s="13">
        <v>1495</v>
      </c>
      <c r="N23" s="13">
        <v>2200</v>
      </c>
      <c r="O23" s="11">
        <f t="shared" si="2"/>
        <v>22145</v>
      </c>
      <c r="P23"/>
      <c r="Q23"/>
      <c r="R23"/>
    </row>
    <row r="24" spans="1:18" ht="17.25" customHeight="1">
      <c r="A24" s="16" t="s">
        <v>23</v>
      </c>
      <c r="B24" s="13">
        <f>+B25+B26</f>
        <v>74347</v>
      </c>
      <c r="C24" s="13">
        <f aca="true" t="shared" si="7" ref="C24:N24">+C25+C26</f>
        <v>102446</v>
      </c>
      <c r="D24" s="13">
        <f t="shared" si="7"/>
        <v>113661</v>
      </c>
      <c r="E24" s="13">
        <f>+E25+E26</f>
        <v>16821</v>
      </c>
      <c r="F24" s="13">
        <f>+F25+F26</f>
        <v>50471</v>
      </c>
      <c r="G24" s="13">
        <f t="shared" si="7"/>
        <v>60126</v>
      </c>
      <c r="H24" s="13">
        <f t="shared" si="7"/>
        <v>42134</v>
      </c>
      <c r="I24" s="13">
        <f t="shared" si="7"/>
        <v>35623</v>
      </c>
      <c r="J24" s="13">
        <f t="shared" si="7"/>
        <v>43781</v>
      </c>
      <c r="K24" s="13">
        <f t="shared" si="7"/>
        <v>7340</v>
      </c>
      <c r="L24" s="13">
        <f t="shared" si="7"/>
        <v>13633</v>
      </c>
      <c r="M24" s="13">
        <f t="shared" si="7"/>
        <v>32487</v>
      </c>
      <c r="N24" s="13">
        <f t="shared" si="7"/>
        <v>46463</v>
      </c>
      <c r="O24" s="11">
        <f t="shared" si="2"/>
        <v>639333</v>
      </c>
      <c r="P24" s="45"/>
      <c r="Q24"/>
      <c r="R24"/>
    </row>
    <row r="25" spans="1:18" ht="17.25" customHeight="1">
      <c r="A25" s="12" t="s">
        <v>36</v>
      </c>
      <c r="B25" s="13">
        <v>50137</v>
      </c>
      <c r="C25" s="13">
        <v>71207</v>
      </c>
      <c r="D25" s="13">
        <v>79986</v>
      </c>
      <c r="E25" s="13">
        <v>13013</v>
      </c>
      <c r="F25" s="13">
        <v>34092</v>
      </c>
      <c r="G25" s="13">
        <v>44067</v>
      </c>
      <c r="H25" s="13">
        <v>29002</v>
      </c>
      <c r="I25" s="13">
        <v>23675</v>
      </c>
      <c r="J25" s="13">
        <v>30774</v>
      </c>
      <c r="K25" s="13">
        <v>5249</v>
      </c>
      <c r="L25" s="13">
        <v>9922</v>
      </c>
      <c r="M25" s="13">
        <v>21336</v>
      </c>
      <c r="N25" s="13">
        <v>32414</v>
      </c>
      <c r="O25" s="11">
        <f t="shared" si="2"/>
        <v>444874</v>
      </c>
      <c r="P25" s="44"/>
      <c r="Q25"/>
      <c r="R25"/>
    </row>
    <row r="26" spans="1:18" ht="17.25" customHeight="1">
      <c r="A26" s="12" t="s">
        <v>37</v>
      </c>
      <c r="B26" s="13">
        <v>24210</v>
      </c>
      <c r="C26" s="13">
        <v>31239</v>
      </c>
      <c r="D26" s="13">
        <v>33675</v>
      </c>
      <c r="E26" s="13">
        <v>3808</v>
      </c>
      <c r="F26" s="13">
        <v>16379</v>
      </c>
      <c r="G26" s="13">
        <v>16059</v>
      </c>
      <c r="H26" s="13">
        <v>13132</v>
      </c>
      <c r="I26" s="13">
        <v>11948</v>
      </c>
      <c r="J26" s="13">
        <v>13007</v>
      </c>
      <c r="K26" s="13">
        <v>2091</v>
      </c>
      <c r="L26" s="13">
        <v>3711</v>
      </c>
      <c r="M26" s="13">
        <v>11151</v>
      </c>
      <c r="N26" s="13">
        <v>14049</v>
      </c>
      <c r="O26" s="11">
        <f t="shared" si="2"/>
        <v>194459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2517</v>
      </c>
      <c r="O27" s="11">
        <f t="shared" si="2"/>
        <v>2517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41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25715.75</v>
      </c>
      <c r="O37" s="23">
        <f>SUM(B37:N37)</f>
        <v>25715.75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1003304.75</v>
      </c>
      <c r="C49" s="22">
        <f aca="true" t="shared" si="11" ref="C49:N49">+C50+C62</f>
        <v>1474635.25</v>
      </c>
      <c r="D49" s="22">
        <f t="shared" si="11"/>
        <v>1704249.36</v>
      </c>
      <c r="E49" s="22">
        <f t="shared" si="11"/>
        <v>304554.6</v>
      </c>
      <c r="F49" s="22">
        <f t="shared" si="11"/>
        <v>608458.02</v>
      </c>
      <c r="G49" s="22">
        <f t="shared" si="11"/>
        <v>837291.92</v>
      </c>
      <c r="H49" s="22">
        <f t="shared" si="11"/>
        <v>689243.43</v>
      </c>
      <c r="I49" s="22">
        <f>+I50+I62</f>
        <v>617507.4</v>
      </c>
      <c r="J49" s="22">
        <f t="shared" si="11"/>
        <v>759095.6100000001</v>
      </c>
      <c r="K49" s="22">
        <f>+K50+K62</f>
        <v>159223.56000000003</v>
      </c>
      <c r="L49" s="22">
        <f>+L50+L62</f>
        <v>231054.16999999998</v>
      </c>
      <c r="M49" s="22">
        <f>+M50+M62</f>
        <v>541198.37</v>
      </c>
      <c r="N49" s="22">
        <f t="shared" si="11"/>
        <v>807717.8800000001</v>
      </c>
      <c r="O49" s="22">
        <f>SUM(B49:N49)</f>
        <v>9737534.32</v>
      </c>
      <c r="P49"/>
      <c r="Q49"/>
      <c r="R49"/>
    </row>
    <row r="50" spans="1:18" ht="17.25" customHeight="1">
      <c r="A50" s="16" t="s">
        <v>55</v>
      </c>
      <c r="B50" s="23">
        <f>SUM(B51:B61)</f>
        <v>986587.76</v>
      </c>
      <c r="C50" s="23">
        <f aca="true" t="shared" si="12" ref="C50:N50">SUM(C51:C61)</f>
        <v>1451483.48</v>
      </c>
      <c r="D50" s="23">
        <f t="shared" si="12"/>
        <v>1695165.52</v>
      </c>
      <c r="E50" s="23">
        <f t="shared" si="12"/>
        <v>304554.6</v>
      </c>
      <c r="F50" s="23">
        <f t="shared" si="12"/>
        <v>595925.9500000001</v>
      </c>
      <c r="G50" s="23">
        <f t="shared" si="12"/>
        <v>814209.7100000001</v>
      </c>
      <c r="H50" s="23">
        <f t="shared" si="12"/>
        <v>689243.43</v>
      </c>
      <c r="I50" s="23">
        <f>SUM(I51:I61)</f>
        <v>608767.7100000001</v>
      </c>
      <c r="J50" s="23">
        <f t="shared" si="12"/>
        <v>750574.7000000001</v>
      </c>
      <c r="K50" s="23">
        <f>SUM(K51:K61)</f>
        <v>157710.92</v>
      </c>
      <c r="L50" s="23">
        <f>SUM(L51:L61)</f>
        <v>223214.58</v>
      </c>
      <c r="M50" s="23">
        <f>SUM(M51:M61)</f>
        <v>539734.93</v>
      </c>
      <c r="N50" s="23">
        <f t="shared" si="12"/>
        <v>794223.8300000001</v>
      </c>
      <c r="O50" s="23">
        <f>SUM(B50:N50)</f>
        <v>9611397.120000001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982496.08</v>
      </c>
      <c r="C51" s="23">
        <f t="shared" si="13"/>
        <v>1445709.76</v>
      </c>
      <c r="D51" s="23">
        <f t="shared" si="13"/>
        <v>1688779.76</v>
      </c>
      <c r="E51" s="23">
        <f t="shared" si="13"/>
        <v>304554.6</v>
      </c>
      <c r="F51" s="23">
        <f t="shared" si="13"/>
        <v>593708.91</v>
      </c>
      <c r="G51" s="23">
        <f t="shared" si="13"/>
        <v>810764.31</v>
      </c>
      <c r="H51" s="23">
        <f t="shared" si="13"/>
        <v>680700.02</v>
      </c>
      <c r="I51" s="23">
        <f t="shared" si="13"/>
        <v>605390.79</v>
      </c>
      <c r="J51" s="23">
        <f t="shared" si="13"/>
        <v>747968.18</v>
      </c>
      <c r="K51" s="23">
        <f t="shared" si="13"/>
        <v>156367</v>
      </c>
      <c r="L51" s="23">
        <f t="shared" si="13"/>
        <v>221990.5</v>
      </c>
      <c r="M51" s="23">
        <f t="shared" si="13"/>
        <v>537479.37</v>
      </c>
      <c r="N51" s="23">
        <f t="shared" si="13"/>
        <v>764793.04</v>
      </c>
      <c r="O51" s="23">
        <f>SUM(B51:N51)</f>
        <v>9540702.32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25715.75</v>
      </c>
      <c r="O55" s="23">
        <f>SUM(B55:N55)</f>
        <v>25715.75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9083.84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126137.20000000001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-105307</v>
      </c>
      <c r="C66" s="35">
        <f t="shared" si="14"/>
        <v>-150683.43</v>
      </c>
      <c r="D66" s="35">
        <f t="shared" si="14"/>
        <v>-135219.15</v>
      </c>
      <c r="E66" s="35">
        <f t="shared" si="14"/>
        <v>-70550.64</v>
      </c>
      <c r="F66" s="35">
        <f t="shared" si="14"/>
        <v>-50933.5</v>
      </c>
      <c r="G66" s="35">
        <f t="shared" si="14"/>
        <v>-82628.8</v>
      </c>
      <c r="H66" s="35">
        <f t="shared" si="14"/>
        <v>-58142.55</v>
      </c>
      <c r="I66" s="35">
        <f t="shared" si="14"/>
        <v>-36201.7</v>
      </c>
      <c r="J66" s="35">
        <f t="shared" si="14"/>
        <v>-52429.9</v>
      </c>
      <c r="K66" s="35">
        <f t="shared" si="14"/>
        <v>-9481.5</v>
      </c>
      <c r="L66" s="35">
        <f t="shared" si="14"/>
        <v>-20227.2</v>
      </c>
      <c r="M66" s="35">
        <f t="shared" si="14"/>
        <v>-30590.2</v>
      </c>
      <c r="N66" s="35">
        <f t="shared" si="14"/>
        <v>-98629.1</v>
      </c>
      <c r="O66" s="35">
        <f aca="true" t="shared" si="15" ref="O66:O74">SUM(B66:N66)</f>
        <v>-901024.6699999999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-105307</v>
      </c>
      <c r="C67" s="35">
        <f t="shared" si="16"/>
        <v>-150663.4</v>
      </c>
      <c r="D67" s="35">
        <f t="shared" si="16"/>
        <v>-134151.4</v>
      </c>
      <c r="E67" s="35">
        <f t="shared" si="16"/>
        <v>-21100.1</v>
      </c>
      <c r="F67" s="35">
        <f t="shared" si="16"/>
        <v>-50933.5</v>
      </c>
      <c r="G67" s="35">
        <f t="shared" si="16"/>
        <v>-82628.8</v>
      </c>
      <c r="H67" s="35">
        <f t="shared" si="16"/>
        <v>-57761.9</v>
      </c>
      <c r="I67" s="35">
        <f t="shared" si="16"/>
        <v>-36201.7</v>
      </c>
      <c r="J67" s="35">
        <f t="shared" si="16"/>
        <v>-52429.9</v>
      </c>
      <c r="K67" s="35">
        <f t="shared" si="16"/>
        <v>-9481.5</v>
      </c>
      <c r="L67" s="35">
        <f t="shared" si="16"/>
        <v>-20227.2</v>
      </c>
      <c r="M67" s="35">
        <f t="shared" si="16"/>
        <v>-30590.2</v>
      </c>
      <c r="N67" s="35">
        <f t="shared" si="16"/>
        <v>-98629.1</v>
      </c>
      <c r="O67" s="35">
        <f t="shared" si="15"/>
        <v>-850105.6999999998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-105307</v>
      </c>
      <c r="C68" s="58">
        <f aca="true" t="shared" si="17" ref="C68:N68">-ROUND(C9*$D$3,2)</f>
        <v>-150663.4</v>
      </c>
      <c r="D68" s="58">
        <f t="shared" si="17"/>
        <v>-134151.4</v>
      </c>
      <c r="E68" s="58">
        <f t="shared" si="17"/>
        <v>-21100.1</v>
      </c>
      <c r="F68" s="58">
        <f t="shared" si="17"/>
        <v>-50933.5</v>
      </c>
      <c r="G68" s="58">
        <f t="shared" si="17"/>
        <v>-82628.8</v>
      </c>
      <c r="H68" s="58">
        <f>-ROUND((H9+H29)*$D$3,2)</f>
        <v>-57761.9</v>
      </c>
      <c r="I68" s="58">
        <f t="shared" si="17"/>
        <v>-36201.7</v>
      </c>
      <c r="J68" s="58">
        <f t="shared" si="17"/>
        <v>-52429.9</v>
      </c>
      <c r="K68" s="58">
        <f t="shared" si="17"/>
        <v>-9481.5</v>
      </c>
      <c r="L68" s="58">
        <f t="shared" si="17"/>
        <v>-20227.2</v>
      </c>
      <c r="M68" s="58">
        <f t="shared" si="17"/>
        <v>-30590.2</v>
      </c>
      <c r="N68" s="58">
        <f t="shared" si="17"/>
        <v>-98629.1</v>
      </c>
      <c r="O68" s="58">
        <f t="shared" si="15"/>
        <v>-850105.6999999998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19">
        <v>0</v>
      </c>
      <c r="C74" s="58">
        <f aca="true" t="shared" si="18" ref="C74:N74">SUM(C75:C110)</f>
        <v>-20.03</v>
      </c>
      <c r="D74" s="35">
        <f t="shared" si="18"/>
        <v>-1067.75</v>
      </c>
      <c r="E74" s="35">
        <f t="shared" si="18"/>
        <v>-49450.54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8">
        <f t="shared" si="18"/>
        <v>0</v>
      </c>
      <c r="O74" s="58">
        <f t="shared" si="15"/>
        <v>-50918.97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19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881280.76</v>
      </c>
      <c r="C114" s="24">
        <f t="shared" si="20"/>
        <v>1323336.75</v>
      </c>
      <c r="D114" s="24">
        <f t="shared" si="20"/>
        <v>1569030.2100000002</v>
      </c>
      <c r="E114" s="24">
        <f t="shared" si="20"/>
        <v>234003.96</v>
      </c>
      <c r="F114" s="24">
        <f t="shared" si="20"/>
        <v>544992.4500000001</v>
      </c>
      <c r="G114" s="24">
        <f t="shared" si="20"/>
        <v>754663.12</v>
      </c>
      <c r="H114" s="24">
        <f aca="true" t="shared" si="21" ref="H114:M114">+H115+H116</f>
        <v>631100.88</v>
      </c>
      <c r="I114" s="24">
        <f t="shared" si="21"/>
        <v>581305.7000000001</v>
      </c>
      <c r="J114" s="24">
        <f t="shared" si="21"/>
        <v>706665.7100000001</v>
      </c>
      <c r="K114" s="24">
        <f t="shared" si="21"/>
        <v>149742.06000000003</v>
      </c>
      <c r="L114" s="24">
        <f t="shared" si="21"/>
        <v>210826.96999999997</v>
      </c>
      <c r="M114" s="24">
        <f t="shared" si="21"/>
        <v>510608.17000000004</v>
      </c>
      <c r="N114" s="24">
        <f>+N115+N116</f>
        <v>695594.7300000001</v>
      </c>
      <c r="O114" s="42">
        <f t="shared" si="19"/>
        <v>8793151.469999999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881280.76</v>
      </c>
      <c r="C115" s="24">
        <f t="shared" si="22"/>
        <v>1300800.05</v>
      </c>
      <c r="D115" s="24">
        <f t="shared" si="22"/>
        <v>1559946.37</v>
      </c>
      <c r="E115" s="24">
        <f t="shared" si="22"/>
        <v>234003.96</v>
      </c>
      <c r="F115" s="24">
        <f t="shared" si="22"/>
        <v>544992.4500000001</v>
      </c>
      <c r="G115" s="24">
        <f t="shared" si="22"/>
        <v>731580.91</v>
      </c>
      <c r="H115" s="24">
        <f aca="true" t="shared" si="23" ref="H115:M115">+H50+H67+H74+H111</f>
        <v>631100.88</v>
      </c>
      <c r="I115" s="24">
        <f t="shared" si="23"/>
        <v>572566.0100000001</v>
      </c>
      <c r="J115" s="24">
        <f t="shared" si="23"/>
        <v>698144.8</v>
      </c>
      <c r="K115" s="24">
        <f t="shared" si="23"/>
        <v>148229.42</v>
      </c>
      <c r="L115" s="24">
        <f t="shared" si="23"/>
        <v>202987.37999999998</v>
      </c>
      <c r="M115" s="24">
        <f t="shared" si="23"/>
        <v>509144.73000000004</v>
      </c>
      <c r="N115" s="24">
        <f>+N50+N67+N74+N111</f>
        <v>695594.7300000001</v>
      </c>
      <c r="O115" s="42">
        <f t="shared" si="19"/>
        <v>8710372.45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0</v>
      </c>
      <c r="C116" s="24">
        <f t="shared" si="24"/>
        <v>22536.7</v>
      </c>
      <c r="D116" s="24">
        <f t="shared" si="24"/>
        <v>9083.84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8520.91</v>
      </c>
      <c r="K116" s="24">
        <f t="shared" si="25"/>
        <v>1512.64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0</v>
      </c>
      <c r="O116" s="42">
        <f t="shared" si="19"/>
        <v>82779.02</v>
      </c>
      <c r="P116" s="65"/>
    </row>
    <row r="117" spans="1:17" ht="18.75" customHeight="1">
      <c r="A117" s="16" t="s">
        <v>115</v>
      </c>
      <c r="B117" s="35">
        <v>-36194.649999999994</v>
      </c>
      <c r="C117" s="35">
        <v>-615.0699999999997</v>
      </c>
      <c r="D117" s="19">
        <v>0</v>
      </c>
      <c r="E117" s="19">
        <v>0</v>
      </c>
      <c r="F117" s="35">
        <v>-90558.5</v>
      </c>
      <c r="G117" s="19">
        <v>0</v>
      </c>
      <c r="H117" s="19">
        <v>0</v>
      </c>
      <c r="I117" s="19">
        <v>0</v>
      </c>
      <c r="J117" s="19">
        <v>0</v>
      </c>
      <c r="K117" s="58">
        <v>0</v>
      </c>
      <c r="L117" s="58">
        <v>0</v>
      </c>
      <c r="M117" s="58">
        <v>0</v>
      </c>
      <c r="N117" s="35">
        <v>-47538.51999999999</v>
      </c>
      <c r="O117" s="35">
        <f t="shared" si="19"/>
        <v>-174906.74</v>
      </c>
      <c r="Q117" s="49"/>
    </row>
    <row r="118" spans="1:18" ht="18.75" customHeight="1">
      <c r="A118" s="16" t="s">
        <v>116</v>
      </c>
      <c r="B118" s="35">
        <f>IF(B112+B62+B116+B117&lt;0,B112+B62+B76+B117,0)</f>
        <v>-19477.659999999993</v>
      </c>
      <c r="C118" s="19">
        <v>0</v>
      </c>
      <c r="D118" s="19">
        <v>0</v>
      </c>
      <c r="E118" s="19">
        <v>0</v>
      </c>
      <c r="F118" s="35">
        <f>IF(F112+F62+F116+F117&lt;0,F112+F62+F76+F117,0)</f>
        <v>-78026.43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5">
        <f>IF(N112+N62+N116+N117&lt;0,N112+N62+N76+N117,0)</f>
        <v>-34044.46999999999</v>
      </c>
      <c r="O118" s="35">
        <f t="shared" si="19"/>
        <v>-131548.55999999997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8793151.469999999</v>
      </c>
      <c r="P122" s="46"/>
    </row>
    <row r="123" spans="1:15" ht="18.75" customHeight="1">
      <c r="A123" s="26" t="s">
        <v>118</v>
      </c>
      <c r="B123" s="27">
        <v>105929.95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105929.95</v>
      </c>
    </row>
    <row r="124" spans="1:15" ht="18.75" customHeight="1">
      <c r="A124" s="26" t="s">
        <v>119</v>
      </c>
      <c r="B124" s="27">
        <v>775350.81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775350.81</v>
      </c>
    </row>
    <row r="125" spans="1:15" ht="18.75" customHeight="1">
      <c r="A125" s="26" t="s">
        <v>120</v>
      </c>
      <c r="B125" s="38">
        <v>0</v>
      </c>
      <c r="C125" s="27">
        <v>1323336.75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1323336.75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229407.14</v>
      </c>
      <c r="O139" s="39">
        <f t="shared" si="26"/>
        <v>229407.14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466187.59</v>
      </c>
      <c r="O140" s="39">
        <f t="shared" si="26"/>
        <v>466187.59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234003.96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234003.96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544992.45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544992.45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631100.88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631100.88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706665.7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706665.7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149742.06</v>
      </c>
      <c r="L146" s="38">
        <v>0</v>
      </c>
      <c r="M146" s="38">
        <v>0</v>
      </c>
      <c r="N146" s="38">
        <v>0</v>
      </c>
      <c r="O146" s="39">
        <f t="shared" si="27"/>
        <v>149742.06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210826.97</v>
      </c>
      <c r="M147" s="38">
        <v>0</v>
      </c>
      <c r="N147" s="38">
        <v>0</v>
      </c>
      <c r="O147" s="39">
        <f t="shared" si="27"/>
        <v>210826.97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754663.13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754663.13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581305.7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581305.7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510608.17</v>
      </c>
      <c r="N152" s="38"/>
      <c r="O152" s="39">
        <f t="shared" si="27"/>
        <v>510608.17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1569030.21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1569030.21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2019-06-06T14:51:16Z</dcterms:modified>
  <cp:category/>
  <cp:version/>
  <cp:contentType/>
  <cp:contentStatus/>
</cp:coreProperties>
</file>