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<sst xmlns="http://schemas.openxmlformats.org/spreadsheetml/2006/main" count="104" uniqueCount="98">
  <si>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</si>
  <si>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</si>
  <si>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</si>
  <si>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</si>
  <si>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</si>
  <si>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</si>
  <si>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</si>
  <si>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</si>
  <si>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</si>
  <si>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</si>
  <si>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</si>
  <si>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</si>
  <si>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</si>
  <si>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</si>
  <si>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</si>
  <si>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</si>
  <si>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</si>
  <si>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</si>
  <si>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</si>
  <si>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</si>
  <si>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</si>
  <si>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</si>
  <si>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</si>
  <si>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</si>
  <si>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</si>
  <si>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</si>
  <si>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</si>
  <si>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</si>
  <si>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</si>
  <si>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</si>
  <si>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</si>
  <si>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</si>
  <si>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</si>
  <si>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</si>
  <si>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</si>
  <si>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</si>
  <si>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</si>
  <si>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</si>
  <si>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</si>
  <si>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</si>
  <si>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</si>
  <si>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</si>
  <si>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</si>
  <si>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</si>
  <si>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</si>
  <si>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</si>
  <si>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</si>
  <si>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</si>
  <si>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</si>
  <si>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</si>
  <si>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</si>
  <si>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</si>
  <si>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</si>
  <si>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</si>
  <si>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</si>
  <si>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</si>
  <si>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</si>
  <si>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</si>
  <si>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</si>
  <si>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</si>
  <si>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</si>
  <si>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</si>
  <si>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</si>
  <si>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</si>
  <si>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</si>
  <si>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</si>
  <si>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</si>
  <si>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</si>
  <si>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</si>
  <si>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</si>
  <si>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</si>
  <si>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</si>
  <si>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</si>
  <si>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</si>
  <si>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</si>
  <si>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</si>
  <si>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</si>
  <si>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</si>
  <si>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</si>
  <si>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</si>
  <si>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</si>
  <si>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</si>
  <si>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</si>
  <si>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</si>
  <si>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</si>
  <si>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</si>
  <si>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</si>
  <si>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</si>
  <si>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</si>
  <si>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</si>
  <si>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</si>
  <si>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</si>
  <si>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</si>
  <si>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</si>
  <si>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</si>
  <si>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</si>
  <si>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</si>
  <si>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29/06/19 - VENCIMENTO 05/07/19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</si>
</sst>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285295</v>
      </c>
      <c r="C7" s="10">
        <f>C8+C18+C22</f>
        <v>52494</v>
      </c>
      <c r="D7" s="10">
        <f>D8+D18+D22</f>
        <v>171471</v>
      </c>
      <c r="E7" s="10">
        <f t="shared" si="0"/>
        <v>56631</v>
      </c>
      <c r="F7" s="10">
        <f t="shared" si="0"/>
        <v>266341</v>
      </c>
      <c r="G7" s="10">
        <f t="shared" si="0"/>
        <v>48263</v>
      </c>
      <c r="H7" s="10">
        <f t="shared" si="0"/>
        <v>228973</v>
      </c>
      <c r="I7" s="10">
        <f t="shared" si="0"/>
        <v>338303</v>
      </c>
      <c r="J7" s="10">
        <f t="shared" si="0"/>
        <v>38904</v>
      </c>
      <c r="K7" s="10">
        <f t="shared" si="0"/>
        <v>209992</v>
      </c>
      <c r="L7" s="10">
        <f t="shared" si="0"/>
        <v>205976</v>
      </c>
      <c r="M7" s="10">
        <f t="shared" si="0"/>
        <v>303714</v>
      </c>
      <c r="N7" s="10">
        <f t="shared" si="0"/>
        <v>262704</v>
      </c>
      <c r="O7" s="10">
        <f t="shared" si="0"/>
        <v>88466</v>
      </c>
      <c r="P7" s="10">
        <f t="shared" si="0"/>
        <v>55054</v>
      </c>
      <c r="Q7" s="10">
        <f>+Q8+Q18+Q22</f>
        <v>2612581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131427</v>
      </c>
      <c r="C8" s="12">
        <f>+C9+C10+C14</f>
        <v>24008</v>
      </c>
      <c r="D8" s="12">
        <f>+D9+D10+D14</f>
        <v>83751</v>
      </c>
      <c r="E8" s="12">
        <f t="shared" si="1"/>
        <v>28270</v>
      </c>
      <c r="F8" s="12">
        <f t="shared" si="1"/>
        <v>136979</v>
      </c>
      <c r="G8" s="12">
        <f t="shared" si="1"/>
        <v>22383</v>
      </c>
      <c r="H8" s="12">
        <f t="shared" si="1"/>
        <v>110449</v>
      </c>
      <c r="I8" s="12">
        <f t="shared" si="1"/>
        <v>164192</v>
      </c>
      <c r="J8" s="12">
        <f t="shared" si="1"/>
        <v>19166</v>
      </c>
      <c r="K8" s="12">
        <f t="shared" si="1"/>
        <v>99302</v>
      </c>
      <c r="L8" s="12">
        <f t="shared" si="1"/>
        <v>101949</v>
      </c>
      <c r="M8" s="12">
        <f t="shared" si="1"/>
        <v>153358</v>
      </c>
      <c r="N8" s="12">
        <f t="shared" si="1"/>
        <v>129859</v>
      </c>
      <c r="O8" s="12">
        <f t="shared" si="1"/>
        <v>47587</v>
      </c>
      <c r="P8" s="12">
        <f t="shared" si="1"/>
        <v>31525</v>
      </c>
      <c r="Q8" s="12">
        <f>SUM(B8:P8)</f>
        <v>1284205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14644</v>
      </c>
      <c r="C9" s="14">
        <v>2674</v>
      </c>
      <c r="D9" s="14">
        <v>11503</v>
      </c>
      <c r="E9" s="14">
        <v>4618</v>
      </c>
      <c r="F9" s="14">
        <v>12677</v>
      </c>
      <c r="G9" s="14">
        <v>2230</v>
      </c>
      <c r="H9" s="14">
        <v>10950</v>
      </c>
      <c r="I9" s="14">
        <v>18489</v>
      </c>
      <c r="J9" s="14">
        <v>2903</v>
      </c>
      <c r="K9" s="14">
        <v>14842</v>
      </c>
      <c r="L9" s="14">
        <v>13181</v>
      </c>
      <c r="M9" s="14">
        <v>12449</v>
      </c>
      <c r="N9" s="14">
        <v>11915</v>
      </c>
      <c r="O9" s="14">
        <v>5627</v>
      </c>
      <c r="P9" s="14">
        <v>3916</v>
      </c>
      <c r="Q9" s="12">
        <f aca="true" t="shared" si="2" ref="Q9:Q17">SUM(B9:P9)</f>
        <v>142618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109840</v>
      </c>
      <c r="C10" s="14">
        <f t="shared" si="3"/>
        <v>20107</v>
      </c>
      <c r="D10" s="14">
        <f t="shared" si="3"/>
        <v>67909</v>
      </c>
      <c r="E10" s="14">
        <f t="shared" si="3"/>
        <v>22248</v>
      </c>
      <c r="F10" s="14">
        <f t="shared" si="3"/>
        <v>117308</v>
      </c>
      <c r="G10" s="14">
        <f t="shared" si="3"/>
        <v>19019</v>
      </c>
      <c r="H10" s="14">
        <f t="shared" si="3"/>
        <v>93458</v>
      </c>
      <c r="I10" s="14">
        <f t="shared" si="3"/>
        <v>136371</v>
      </c>
      <c r="J10" s="14">
        <f t="shared" si="3"/>
        <v>15346</v>
      </c>
      <c r="K10" s="14">
        <f t="shared" si="3"/>
        <v>79698</v>
      </c>
      <c r="L10" s="14">
        <f t="shared" si="3"/>
        <v>83742</v>
      </c>
      <c r="M10" s="14">
        <f t="shared" si="3"/>
        <v>132700</v>
      </c>
      <c r="N10" s="14">
        <f t="shared" si="3"/>
        <v>110350</v>
      </c>
      <c r="O10" s="14">
        <f t="shared" si="3"/>
        <v>39900</v>
      </c>
      <c r="P10" s="14">
        <f t="shared" si="3"/>
        <v>26363</v>
      </c>
      <c r="Q10" s="12">
        <f t="shared" si="2"/>
        <v>1074359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53902</v>
      </c>
      <c r="C11" s="14">
        <v>9726</v>
      </c>
      <c r="D11" s="14">
        <v>33167</v>
      </c>
      <c r="E11" s="14">
        <v>11710</v>
      </c>
      <c r="F11" s="14">
        <v>55796</v>
      </c>
      <c r="G11" s="14">
        <v>9226</v>
      </c>
      <c r="H11" s="14">
        <v>45407</v>
      </c>
      <c r="I11" s="14">
        <v>66512</v>
      </c>
      <c r="J11" s="14">
        <v>7811</v>
      </c>
      <c r="K11" s="14">
        <v>40107</v>
      </c>
      <c r="L11" s="14">
        <v>40162</v>
      </c>
      <c r="M11" s="14">
        <v>65765</v>
      </c>
      <c r="N11" s="14">
        <v>52309</v>
      </c>
      <c r="O11" s="14">
        <v>18096</v>
      </c>
      <c r="P11" s="14">
        <v>11848</v>
      </c>
      <c r="Q11" s="12">
        <f t="shared" si="2"/>
        <v>521544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52203</v>
      </c>
      <c r="C12" s="14">
        <v>9664</v>
      </c>
      <c r="D12" s="14">
        <v>31581</v>
      </c>
      <c r="E12" s="14">
        <v>9679</v>
      </c>
      <c r="F12" s="14">
        <v>58475</v>
      </c>
      <c r="G12" s="14">
        <v>9015</v>
      </c>
      <c r="H12" s="14">
        <v>44774</v>
      </c>
      <c r="I12" s="14">
        <v>63735</v>
      </c>
      <c r="J12" s="14">
        <v>6979</v>
      </c>
      <c r="K12" s="14">
        <v>36688</v>
      </c>
      <c r="L12" s="14">
        <v>40709</v>
      </c>
      <c r="M12" s="14">
        <v>63059</v>
      </c>
      <c r="N12" s="14">
        <v>54689</v>
      </c>
      <c r="O12" s="14">
        <v>20488</v>
      </c>
      <c r="P12" s="14">
        <v>13636</v>
      </c>
      <c r="Q12" s="12">
        <f t="shared" si="2"/>
        <v>515374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3735</v>
      </c>
      <c r="C13" s="14">
        <v>717</v>
      </c>
      <c r="D13" s="14">
        <v>3161</v>
      </c>
      <c r="E13" s="14">
        <v>859</v>
      </c>
      <c r="F13" s="14">
        <v>3037</v>
      </c>
      <c r="G13" s="14">
        <v>778</v>
      </c>
      <c r="H13" s="14">
        <v>3277</v>
      </c>
      <c r="I13" s="14">
        <v>6124</v>
      </c>
      <c r="J13" s="14">
        <v>556</v>
      </c>
      <c r="K13" s="14">
        <v>2903</v>
      </c>
      <c r="L13" s="14">
        <v>2871</v>
      </c>
      <c r="M13" s="14">
        <v>3876</v>
      </c>
      <c r="N13" s="14">
        <v>3352</v>
      </c>
      <c r="O13" s="14">
        <v>1316</v>
      </c>
      <c r="P13" s="14">
        <v>879</v>
      </c>
      <c r="Q13" s="12">
        <f t="shared" si="2"/>
        <v>37441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6943</v>
      </c>
      <c r="C14" s="14">
        <f t="shared" si="4"/>
        <v>1227</v>
      </c>
      <c r="D14" s="14">
        <f t="shared" si="4"/>
        <v>4339</v>
      </c>
      <c r="E14" s="14">
        <f t="shared" si="4"/>
        <v>1404</v>
      </c>
      <c r="F14" s="14">
        <f t="shared" si="4"/>
        <v>6994</v>
      </c>
      <c r="G14" s="14">
        <f t="shared" si="4"/>
        <v>1134</v>
      </c>
      <c r="H14" s="14">
        <f t="shared" si="4"/>
        <v>6041</v>
      </c>
      <c r="I14" s="14">
        <f t="shared" si="4"/>
        <v>9332</v>
      </c>
      <c r="J14" s="14">
        <f t="shared" si="4"/>
        <v>917</v>
      </c>
      <c r="K14" s="14">
        <f t="shared" si="4"/>
        <v>4762</v>
      </c>
      <c r="L14" s="14">
        <f t="shared" si="4"/>
        <v>5026</v>
      </c>
      <c r="M14" s="14">
        <f t="shared" si="4"/>
        <v>8209</v>
      </c>
      <c r="N14" s="14">
        <f t="shared" si="4"/>
        <v>7594</v>
      </c>
      <c r="O14" s="14">
        <f t="shared" si="4"/>
        <v>2060</v>
      </c>
      <c r="P14" s="14">
        <f t="shared" si="4"/>
        <v>1246</v>
      </c>
      <c r="Q14" s="12">
        <f t="shared" si="2"/>
        <v>67228</v>
      </c>
    </row>
    <row r="15" spans="1:28" ht="18.75" customHeight="1">
      <c r="A15" s="15" t="s">
        <v>13</v>
      </c>
      <c r="B15" s="14">
        <v>6931</v>
      </c>
      <c r="C15" s="14">
        <v>1226</v>
      </c>
      <c r="D15" s="14">
        <v>4332</v>
      </c>
      <c r="E15" s="14">
        <v>1402</v>
      </c>
      <c r="F15" s="14">
        <v>6990</v>
      </c>
      <c r="G15" s="14">
        <v>1133</v>
      </c>
      <c r="H15" s="14">
        <v>6037</v>
      </c>
      <c r="I15" s="14">
        <v>9320</v>
      </c>
      <c r="J15" s="14">
        <v>916</v>
      </c>
      <c r="K15" s="14">
        <v>4755</v>
      </c>
      <c r="L15" s="14">
        <v>5015</v>
      </c>
      <c r="M15" s="14">
        <v>8201</v>
      </c>
      <c r="N15" s="14">
        <v>7572</v>
      </c>
      <c r="O15" s="14">
        <v>2053</v>
      </c>
      <c r="P15" s="14">
        <v>1243</v>
      </c>
      <c r="Q15" s="12">
        <f t="shared" si="2"/>
        <v>67126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3</v>
      </c>
      <c r="C16" s="14">
        <v>0</v>
      </c>
      <c r="D16" s="14">
        <v>3</v>
      </c>
      <c r="E16" s="14">
        <v>1</v>
      </c>
      <c r="F16" s="14">
        <v>0</v>
      </c>
      <c r="G16" s="14">
        <v>0</v>
      </c>
      <c r="H16" s="14">
        <v>3</v>
      </c>
      <c r="I16" s="14">
        <v>7</v>
      </c>
      <c r="J16" s="14">
        <v>1</v>
      </c>
      <c r="K16" s="14">
        <v>3</v>
      </c>
      <c r="L16" s="14">
        <v>7</v>
      </c>
      <c r="M16" s="14">
        <v>4</v>
      </c>
      <c r="N16" s="14">
        <v>7</v>
      </c>
      <c r="O16" s="14">
        <v>6</v>
      </c>
      <c r="P16" s="14">
        <v>3</v>
      </c>
      <c r="Q16" s="12">
        <f t="shared" si="2"/>
        <v>48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9</v>
      </c>
      <c r="C17" s="14">
        <v>1</v>
      </c>
      <c r="D17" s="14">
        <v>4</v>
      </c>
      <c r="E17" s="14">
        <v>1</v>
      </c>
      <c r="F17" s="14">
        <v>4</v>
      </c>
      <c r="G17" s="14">
        <v>1</v>
      </c>
      <c r="H17" s="14">
        <v>1</v>
      </c>
      <c r="I17" s="14">
        <v>5</v>
      </c>
      <c r="J17" s="14">
        <v>0</v>
      </c>
      <c r="K17" s="14">
        <v>4</v>
      </c>
      <c r="L17" s="14">
        <v>4</v>
      </c>
      <c r="M17" s="14">
        <v>4</v>
      </c>
      <c r="N17" s="14">
        <v>15</v>
      </c>
      <c r="O17" s="14">
        <v>1</v>
      </c>
      <c r="P17" s="14">
        <v>0</v>
      </c>
      <c r="Q17" s="12">
        <f t="shared" si="2"/>
        <v>54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77140</v>
      </c>
      <c r="C18" s="18">
        <f t="shared" si="5"/>
        <v>13331</v>
      </c>
      <c r="D18" s="18">
        <f t="shared" si="5"/>
        <v>38967</v>
      </c>
      <c r="E18" s="18">
        <f t="shared" si="5"/>
        <v>13208</v>
      </c>
      <c r="F18" s="18">
        <f t="shared" si="5"/>
        <v>55426</v>
      </c>
      <c r="G18" s="18">
        <f t="shared" si="5"/>
        <v>10457</v>
      </c>
      <c r="H18" s="18">
        <f t="shared" si="5"/>
        <v>51584</v>
      </c>
      <c r="I18" s="18">
        <f t="shared" si="5"/>
        <v>73523</v>
      </c>
      <c r="J18" s="18">
        <f t="shared" si="5"/>
        <v>8726</v>
      </c>
      <c r="K18" s="18">
        <f t="shared" si="5"/>
        <v>50564</v>
      </c>
      <c r="L18" s="18">
        <f t="shared" si="5"/>
        <v>48331</v>
      </c>
      <c r="M18" s="18">
        <f t="shared" si="5"/>
        <v>79378</v>
      </c>
      <c r="N18" s="18">
        <f t="shared" si="5"/>
        <v>76440</v>
      </c>
      <c r="O18" s="18">
        <f t="shared" si="5"/>
        <v>24303</v>
      </c>
      <c r="P18" s="18">
        <f t="shared" si="5"/>
        <v>14131</v>
      </c>
      <c r="Q18" s="12">
        <f aca="true" t="shared" si="6" ref="Q18:Q24">SUM(B18:P18)</f>
        <v>635509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38460</v>
      </c>
      <c r="C19" s="14">
        <v>6592</v>
      </c>
      <c r="D19" s="14">
        <v>20283</v>
      </c>
      <c r="E19" s="14">
        <v>7600</v>
      </c>
      <c r="F19" s="14">
        <v>25430</v>
      </c>
      <c r="G19" s="14">
        <v>5111</v>
      </c>
      <c r="H19" s="14">
        <v>25496</v>
      </c>
      <c r="I19" s="14">
        <v>36198</v>
      </c>
      <c r="J19" s="14">
        <v>4783</v>
      </c>
      <c r="K19" s="14">
        <v>26998</v>
      </c>
      <c r="L19" s="14">
        <v>23536</v>
      </c>
      <c r="M19" s="14">
        <v>39699</v>
      </c>
      <c r="N19" s="14">
        <v>36693</v>
      </c>
      <c r="O19" s="14">
        <v>11685</v>
      </c>
      <c r="P19" s="14">
        <v>6713</v>
      </c>
      <c r="Q19" s="12">
        <f t="shared" si="6"/>
        <v>315277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36900</v>
      </c>
      <c r="C20" s="14">
        <v>6439</v>
      </c>
      <c r="D20" s="14">
        <v>17485</v>
      </c>
      <c r="E20" s="14">
        <v>5244</v>
      </c>
      <c r="F20" s="14">
        <v>28873</v>
      </c>
      <c r="G20" s="14">
        <v>5058</v>
      </c>
      <c r="H20" s="14">
        <v>24778</v>
      </c>
      <c r="I20" s="14">
        <v>35049</v>
      </c>
      <c r="J20" s="14">
        <v>3749</v>
      </c>
      <c r="K20" s="14">
        <v>22476</v>
      </c>
      <c r="L20" s="14">
        <v>23680</v>
      </c>
      <c r="M20" s="14">
        <v>37886</v>
      </c>
      <c r="N20" s="14">
        <v>37973</v>
      </c>
      <c r="O20" s="14">
        <v>12008</v>
      </c>
      <c r="P20" s="14">
        <v>7106</v>
      </c>
      <c r="Q20" s="12">
        <f t="shared" si="6"/>
        <v>304704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1780</v>
      </c>
      <c r="C21" s="14">
        <v>300</v>
      </c>
      <c r="D21" s="14">
        <v>1199</v>
      </c>
      <c r="E21" s="14">
        <v>364</v>
      </c>
      <c r="F21" s="14">
        <v>1123</v>
      </c>
      <c r="G21" s="14">
        <v>288</v>
      </c>
      <c r="H21" s="14">
        <v>1310</v>
      </c>
      <c r="I21" s="14">
        <v>2276</v>
      </c>
      <c r="J21" s="14">
        <v>194</v>
      </c>
      <c r="K21" s="14">
        <v>1090</v>
      </c>
      <c r="L21" s="14">
        <v>1115</v>
      </c>
      <c r="M21" s="14">
        <v>1793</v>
      </c>
      <c r="N21" s="14">
        <v>1774</v>
      </c>
      <c r="O21" s="14">
        <v>610</v>
      </c>
      <c r="P21" s="14">
        <v>312</v>
      </c>
      <c r="Q21" s="12">
        <f t="shared" si="6"/>
        <v>15528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76728</v>
      </c>
      <c r="C22" s="14">
        <f t="shared" si="7"/>
        <v>15155</v>
      </c>
      <c r="D22" s="14">
        <f t="shared" si="7"/>
        <v>48753</v>
      </c>
      <c r="E22" s="14">
        <f t="shared" si="7"/>
        <v>15153</v>
      </c>
      <c r="F22" s="14">
        <f t="shared" si="7"/>
        <v>73936</v>
      </c>
      <c r="G22" s="14">
        <f t="shared" si="7"/>
        <v>15423</v>
      </c>
      <c r="H22" s="14">
        <f t="shared" si="7"/>
        <v>66940</v>
      </c>
      <c r="I22" s="14">
        <f t="shared" si="7"/>
        <v>100588</v>
      </c>
      <c r="J22" s="14">
        <f t="shared" si="7"/>
        <v>11012</v>
      </c>
      <c r="K22" s="14">
        <f t="shared" si="7"/>
        <v>60126</v>
      </c>
      <c r="L22" s="14">
        <f t="shared" si="7"/>
        <v>55696</v>
      </c>
      <c r="M22" s="14">
        <f t="shared" si="7"/>
        <v>70978</v>
      </c>
      <c r="N22" s="14">
        <f t="shared" si="7"/>
        <v>56405</v>
      </c>
      <c r="O22" s="14">
        <f t="shared" si="7"/>
        <v>16576</v>
      </c>
      <c r="P22" s="14">
        <f t="shared" si="7"/>
        <v>9398</v>
      </c>
      <c r="Q22" s="12">
        <f t="shared" si="6"/>
        <v>692867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49462</v>
      </c>
      <c r="C23" s="14">
        <v>9683</v>
      </c>
      <c r="D23" s="14">
        <v>35427</v>
      </c>
      <c r="E23" s="14">
        <v>10926</v>
      </c>
      <c r="F23" s="14">
        <v>49661</v>
      </c>
      <c r="G23" s="14">
        <v>11217</v>
      </c>
      <c r="H23" s="14">
        <v>46682</v>
      </c>
      <c r="I23" s="14">
        <v>72942</v>
      </c>
      <c r="J23" s="14">
        <v>8532</v>
      </c>
      <c r="K23" s="14">
        <v>43348</v>
      </c>
      <c r="L23" s="14">
        <v>38822</v>
      </c>
      <c r="M23" s="14">
        <v>49227</v>
      </c>
      <c r="N23" s="14">
        <v>39345</v>
      </c>
      <c r="O23" s="14">
        <v>11571</v>
      </c>
      <c r="P23" s="14">
        <v>6199</v>
      </c>
      <c r="Q23" s="12">
        <f t="shared" si="6"/>
        <v>483044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27266</v>
      </c>
      <c r="C24" s="14">
        <v>5472</v>
      </c>
      <c r="D24" s="14">
        <v>13326</v>
      </c>
      <c r="E24" s="14">
        <v>4227</v>
      </c>
      <c r="F24" s="14">
        <v>24275</v>
      </c>
      <c r="G24" s="14">
        <v>4206</v>
      </c>
      <c r="H24" s="14">
        <v>20258</v>
      </c>
      <c r="I24" s="14">
        <v>27646</v>
      </c>
      <c r="J24" s="14">
        <v>2480</v>
      </c>
      <c r="K24" s="14">
        <v>16778</v>
      </c>
      <c r="L24" s="14">
        <v>16874</v>
      </c>
      <c r="M24" s="14">
        <v>21751</v>
      </c>
      <c r="N24" s="14">
        <v>17060</v>
      </c>
      <c r="O24" s="14">
        <v>5005</v>
      </c>
      <c r="P24" s="14">
        <v>3199</v>
      </c>
      <c r="Q24" s="12">
        <f t="shared" si="6"/>
        <v>209823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645561.1915</v>
      </c>
      <c r="C28" s="56">
        <f>C29+C30</f>
        <v>136997.3492</v>
      </c>
      <c r="D28" s="56">
        <f>D29+D30</f>
        <v>403815.1905</v>
      </c>
      <c r="E28" s="56">
        <f aca="true" t="shared" si="8" ref="E28:P28">E29+E30</f>
        <v>157401.4418</v>
      </c>
      <c r="F28" s="56">
        <f t="shared" si="8"/>
        <v>563100.828</v>
      </c>
      <c r="G28" s="56">
        <f t="shared" si="8"/>
        <v>150638.4756</v>
      </c>
      <c r="H28" s="56">
        <f t="shared" si="8"/>
        <v>561982.8230999999</v>
      </c>
      <c r="I28" s="56">
        <f t="shared" si="8"/>
        <v>667190.1034</v>
      </c>
      <c r="J28" s="56">
        <f t="shared" si="8"/>
        <v>97454.51999999999</v>
      </c>
      <c r="K28" s="56">
        <f t="shared" si="8"/>
        <v>483756.4904</v>
      </c>
      <c r="L28" s="56">
        <f t="shared" si="8"/>
        <v>558556.748</v>
      </c>
      <c r="M28" s="56">
        <f t="shared" si="8"/>
        <v>718193.4922</v>
      </c>
      <c r="N28" s="56">
        <f t="shared" si="8"/>
        <v>692479.3976</v>
      </c>
      <c r="O28" s="56">
        <f t="shared" si="8"/>
        <v>300198.16719999997</v>
      </c>
      <c r="P28" s="56">
        <f t="shared" si="8"/>
        <v>156508.8364</v>
      </c>
      <c r="Q28" s="56">
        <f>SUM(B28:P28)</f>
        <v>6293835.0549</v>
      </c>
      <c r="S28" s="62"/>
    </row>
    <row r="29" spans="1:17" ht="18.75" customHeight="1">
      <c r="A29" s="54" t="s">
        <v>38</v>
      </c>
      <c r="B29" s="52">
        <f aca="true" t="shared" si="9" ref="B29:P29">B26*B7</f>
        <v>641257.5715</v>
      </c>
      <c r="C29" s="52">
        <f>C26*C7</f>
        <v>135791.4792</v>
      </c>
      <c r="D29" s="52">
        <f>D26*D7</f>
        <v>397041.1005</v>
      </c>
      <c r="E29" s="52">
        <f t="shared" si="9"/>
        <v>156176.9718</v>
      </c>
      <c r="F29" s="52">
        <f t="shared" si="9"/>
        <v>550793.188</v>
      </c>
      <c r="G29" s="52">
        <f t="shared" si="9"/>
        <v>150638.4756</v>
      </c>
      <c r="H29" s="52">
        <f t="shared" si="9"/>
        <v>543742.1830999999</v>
      </c>
      <c r="I29" s="52">
        <f t="shared" si="9"/>
        <v>662329.6134</v>
      </c>
      <c r="J29" s="52">
        <f t="shared" si="9"/>
        <v>97454.51999999999</v>
      </c>
      <c r="K29" s="52">
        <f t="shared" si="9"/>
        <v>480083.7104</v>
      </c>
      <c r="L29" s="52">
        <f t="shared" si="9"/>
        <v>539760.108</v>
      </c>
      <c r="M29" s="52">
        <f t="shared" si="9"/>
        <v>696203.6022</v>
      </c>
      <c r="N29" s="52">
        <f t="shared" si="9"/>
        <v>673678.1376</v>
      </c>
      <c r="O29" s="52">
        <f t="shared" si="9"/>
        <v>286116.7372</v>
      </c>
      <c r="P29" s="52">
        <f t="shared" si="9"/>
        <v>152312.3964</v>
      </c>
      <c r="Q29" s="53">
        <f>SUM(B29:P29)</f>
        <v>6163379.7949</v>
      </c>
    </row>
    <row r="30" spans="1:28" ht="18.75" customHeight="1">
      <c r="A30" s="17" t="s">
        <v>36</v>
      </c>
      <c r="B30" s="52">
        <v>4303.62</v>
      </c>
      <c r="C30" s="52">
        <v>1205.87</v>
      </c>
      <c r="D30" s="52">
        <v>6774.09</v>
      </c>
      <c r="E30" s="52">
        <v>1224.47</v>
      </c>
      <c r="F30" s="52">
        <v>12307.64</v>
      </c>
      <c r="G30" s="52">
        <v>0</v>
      </c>
      <c r="H30" s="52">
        <v>18240.64</v>
      </c>
      <c r="I30" s="52">
        <v>4860.49</v>
      </c>
      <c r="J30" s="52">
        <v>0</v>
      </c>
      <c r="K30" s="52">
        <v>3672.78</v>
      </c>
      <c r="L30" s="52">
        <v>18796.64</v>
      </c>
      <c r="M30" s="52">
        <v>21989.89</v>
      </c>
      <c r="N30" s="52">
        <v>18801.26</v>
      </c>
      <c r="O30" s="52">
        <v>14081.43</v>
      </c>
      <c r="P30" s="52">
        <v>4196.44</v>
      </c>
      <c r="Q30" s="53">
        <f>SUM(B30:P30)</f>
        <v>130455.25999999998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-62969.2</v>
      </c>
      <c r="C32" s="25">
        <f>+C33+C35+C42+C43+C44-C45</f>
        <v>-11498.2</v>
      </c>
      <c r="D32" s="25">
        <f>+D33+D35+D42+D43+D44-D45</f>
        <v>-49462.9</v>
      </c>
      <c r="E32" s="25">
        <f t="shared" si="10"/>
        <v>-19857.4</v>
      </c>
      <c r="F32" s="25">
        <f t="shared" si="10"/>
        <v>-54511.1</v>
      </c>
      <c r="G32" s="25">
        <f t="shared" si="10"/>
        <v>-9589</v>
      </c>
      <c r="H32" s="25">
        <f t="shared" si="10"/>
        <v>-47085</v>
      </c>
      <c r="I32" s="25">
        <f t="shared" si="10"/>
        <v>-79502.7</v>
      </c>
      <c r="J32" s="25">
        <f t="shared" si="10"/>
        <v>-12482.9</v>
      </c>
      <c r="K32" s="25">
        <f t="shared" si="10"/>
        <v>-63820.6</v>
      </c>
      <c r="L32" s="25">
        <f t="shared" si="10"/>
        <v>-56678.3</v>
      </c>
      <c r="M32" s="25">
        <f t="shared" si="10"/>
        <v>-53530.7</v>
      </c>
      <c r="N32" s="25">
        <f t="shared" si="10"/>
        <v>-51234.5</v>
      </c>
      <c r="O32" s="25">
        <f t="shared" si="10"/>
        <v>-24196.1</v>
      </c>
      <c r="P32" s="25">
        <f t="shared" si="10"/>
        <v>-16838.8</v>
      </c>
      <c r="Q32" s="25">
        <f t="shared" si="10"/>
        <v>-613257.4</v>
      </c>
    </row>
    <row r="33" spans="1:17" ht="18.75" customHeight="1">
      <c r="A33" s="17" t="s">
        <v>62</v>
      </c>
      <c r="B33" s="26">
        <f>+B34</f>
        <v>-62969.2</v>
      </c>
      <c r="C33" s="26">
        <f>+C34</f>
        <v>-11498.2</v>
      </c>
      <c r="D33" s="26">
        <f>+D34</f>
        <v>-49462.9</v>
      </c>
      <c r="E33" s="26">
        <f aca="true" t="shared" si="11" ref="E33:Q33">+E34</f>
        <v>-19857.4</v>
      </c>
      <c r="F33" s="26">
        <f t="shared" si="11"/>
        <v>-54511.1</v>
      </c>
      <c r="G33" s="26">
        <f t="shared" si="11"/>
        <v>-9589</v>
      </c>
      <c r="H33" s="26">
        <f t="shared" si="11"/>
        <v>-47085</v>
      </c>
      <c r="I33" s="26">
        <f t="shared" si="11"/>
        <v>-79502.7</v>
      </c>
      <c r="J33" s="26">
        <f t="shared" si="11"/>
        <v>-12482.9</v>
      </c>
      <c r="K33" s="26">
        <f t="shared" si="11"/>
        <v>-63820.6</v>
      </c>
      <c r="L33" s="26">
        <f t="shared" si="11"/>
        <v>-56678.3</v>
      </c>
      <c r="M33" s="26">
        <f t="shared" si="11"/>
        <v>-53530.7</v>
      </c>
      <c r="N33" s="26">
        <f t="shared" si="11"/>
        <v>-51234.5</v>
      </c>
      <c r="O33" s="26">
        <f t="shared" si="11"/>
        <v>-24196.1</v>
      </c>
      <c r="P33" s="26">
        <f t="shared" si="11"/>
        <v>-16838.8</v>
      </c>
      <c r="Q33" s="26">
        <f t="shared" si="11"/>
        <v>-613257.4</v>
      </c>
    </row>
    <row r="34" spans="1:28" ht="18.75" customHeight="1">
      <c r="A34" s="13" t="s">
        <v>39</v>
      </c>
      <c r="B34" s="20">
        <f aca="true" t="shared" si="12" ref="B34:G34">ROUND(-B9*$F$3,2)</f>
        <v>-62969.2</v>
      </c>
      <c r="C34" s="20">
        <f t="shared" si="12"/>
        <v>-11498.2</v>
      </c>
      <c r="D34" s="20">
        <f t="shared" si="12"/>
        <v>-49462.9</v>
      </c>
      <c r="E34" s="20">
        <f t="shared" si="12"/>
        <v>-19857.4</v>
      </c>
      <c r="F34" s="20">
        <f t="shared" si="12"/>
        <v>-54511.1</v>
      </c>
      <c r="G34" s="20">
        <f t="shared" si="12"/>
        <v>-9589</v>
      </c>
      <c r="H34" s="20">
        <f aca="true" t="shared" si="13" ref="H34:P34">ROUND(-H9*$F$3,2)</f>
        <v>-47085</v>
      </c>
      <c r="I34" s="20">
        <f t="shared" si="13"/>
        <v>-79502.7</v>
      </c>
      <c r="J34" s="20">
        <f t="shared" si="13"/>
        <v>-12482.9</v>
      </c>
      <c r="K34" s="20">
        <f>ROUND(-K9*$F$3,2)</f>
        <v>-63820.6</v>
      </c>
      <c r="L34" s="20">
        <f>ROUND(-L9*$F$3,2)</f>
        <v>-56678.3</v>
      </c>
      <c r="M34" s="20">
        <f>ROUND(-M9*$F$3,2)</f>
        <v>-53530.7</v>
      </c>
      <c r="N34" s="20">
        <f>ROUND(-N9*$F$3,2)</f>
        <v>-51234.5</v>
      </c>
      <c r="O34" s="20">
        <f t="shared" si="13"/>
        <v>-24196.1</v>
      </c>
      <c r="P34" s="20">
        <f t="shared" si="13"/>
        <v>-16838.8</v>
      </c>
      <c r="Q34" s="44">
        <f aca="true" t="shared" si="14" ref="Q34:Q45">SUM(B34:P34)</f>
        <v>-613257.4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582591.9915</v>
      </c>
      <c r="C46" s="29">
        <f t="shared" si="16"/>
        <v>125499.1492</v>
      </c>
      <c r="D46" s="29">
        <f t="shared" si="16"/>
        <v>354352.2905</v>
      </c>
      <c r="E46" s="29">
        <f t="shared" si="16"/>
        <v>137544.0418</v>
      </c>
      <c r="F46" s="29">
        <f t="shared" si="16"/>
        <v>508589.728</v>
      </c>
      <c r="G46" s="29">
        <f t="shared" si="16"/>
        <v>141049.4756</v>
      </c>
      <c r="H46" s="29">
        <f t="shared" si="16"/>
        <v>514897.8230999999</v>
      </c>
      <c r="I46" s="29">
        <f t="shared" si="16"/>
        <v>587687.4034000001</v>
      </c>
      <c r="J46" s="29">
        <f t="shared" si="16"/>
        <v>84971.62</v>
      </c>
      <c r="K46" s="29">
        <f t="shared" si="16"/>
        <v>419935.89040000003</v>
      </c>
      <c r="L46" s="29">
        <f t="shared" si="16"/>
        <v>501878.44800000003</v>
      </c>
      <c r="M46" s="29">
        <f t="shared" si="16"/>
        <v>664662.7922</v>
      </c>
      <c r="N46" s="29">
        <f t="shared" si="16"/>
        <v>641244.8976</v>
      </c>
      <c r="O46" s="29">
        <f t="shared" si="16"/>
        <v>276002.0672</v>
      </c>
      <c r="P46" s="29">
        <f t="shared" si="16"/>
        <v>139670.0364</v>
      </c>
      <c r="Q46" s="29">
        <f>SUM(B46:P46)</f>
        <v>5680577.6548999995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582591.99</v>
      </c>
      <c r="C49" s="35">
        <f aca="true" t="shared" si="17" ref="C49:P49">SUM(C50:C64)</f>
        <v>125499.15</v>
      </c>
      <c r="D49" s="35">
        <f t="shared" si="17"/>
        <v>354352.29</v>
      </c>
      <c r="E49" s="35">
        <f t="shared" si="17"/>
        <v>137544.04</v>
      </c>
      <c r="F49" s="35">
        <f t="shared" si="17"/>
        <v>508589.73</v>
      </c>
      <c r="G49" s="35">
        <f t="shared" si="17"/>
        <v>141049.48</v>
      </c>
      <c r="H49" s="35">
        <f t="shared" si="17"/>
        <v>514897.82</v>
      </c>
      <c r="I49" s="35">
        <f t="shared" si="17"/>
        <v>587687.4</v>
      </c>
      <c r="J49" s="35">
        <f t="shared" si="17"/>
        <v>84971.62</v>
      </c>
      <c r="K49" s="35">
        <f t="shared" si="17"/>
        <v>419935.89</v>
      </c>
      <c r="L49" s="35">
        <f t="shared" si="17"/>
        <v>501878.45</v>
      </c>
      <c r="M49" s="35">
        <f t="shared" si="17"/>
        <v>664662.79</v>
      </c>
      <c r="N49" s="35">
        <f t="shared" si="17"/>
        <v>641244.9</v>
      </c>
      <c r="O49" s="35">
        <f t="shared" si="17"/>
        <v>276002.07</v>
      </c>
      <c r="P49" s="35">
        <f t="shared" si="17"/>
        <v>139670.04</v>
      </c>
      <c r="Q49" s="29">
        <f>SUM(Q50:Q64)</f>
        <v>5680577.660000001</v>
      </c>
      <c r="S49" s="76"/>
    </row>
    <row r="50" spans="1:20" ht="18.75" customHeight="1">
      <c r="A50" s="17" t="s">
        <v>83</v>
      </c>
      <c r="B50" s="35">
        <v>582591.99</v>
      </c>
      <c r="C50" s="34">
        <v>0</v>
      </c>
      <c r="D50" s="35">
        <v>354352.29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936944.28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125499.15</v>
      </c>
      <c r="D51" s="34">
        <v>0</v>
      </c>
      <c r="E51" s="35">
        <v>137544.04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263043.19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508589.73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508589.73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141049.48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141049.48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514897.82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514897.82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587687.4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587687.4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84971.62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84971.62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419935.89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419935.89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501878.45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501878.45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664662.79</v>
      </c>
      <c r="N59" s="34">
        <v>0</v>
      </c>
      <c r="O59" s="34">
        <v>0</v>
      </c>
      <c r="P59" s="34">
        <v>0</v>
      </c>
      <c r="Q59" s="29">
        <f t="shared" si="18"/>
        <v>664662.79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641244.9</v>
      </c>
      <c r="O60" s="34">
        <v>0</v>
      </c>
      <c r="P60" s="34">
        <v>0</v>
      </c>
      <c r="Q60" s="29">
        <f t="shared" si="18"/>
        <v>641244.9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276002.07</v>
      </c>
      <c r="P61" s="34">
        <v>0</v>
      </c>
      <c r="Q61" s="29">
        <f t="shared" si="18"/>
        <v>276002.07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139670.04</v>
      </c>
      <c r="Q62" s="29">
        <f t="shared" si="18"/>
        <v>139670.04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3.2341999999999995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2019-07-04T18:54:26Z</dcterms:modified>
  <cp:category/>
  <cp:version/>
  <cp:contentType/>
  <cp:contentStatus/>
</cp:coreProperties>
</file>