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<sst xmlns="http://schemas.openxmlformats.org/spreadsheetml/2006/main" count="104" uniqueCount="98">
  <si>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</si>
  <si>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</si>
  <si>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</si>
  <si>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</si>
  <si>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</si>
  <si>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</si>
  <si>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</si>
  <si>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</si>
  <si>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</si>
  <si>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</si>
  <si>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</si>
  <si>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</si>
  <si>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</si>
  <si>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</si>
  <si>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</si>
  <si>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</si>
  <si>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</si>
  <si>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</si>
  <si>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</si>
  <si>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</si>
  <si>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</si>
  <si>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</si>
  <si>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</si>
  <si>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</si>
  <si>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</si>
  <si>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</si>
  <si>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</si>
  <si>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</si>
  <si>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</si>
  <si>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</si>
  <si>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</si>
  <si>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</si>
  <si>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</si>
  <si>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</si>
  <si>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</si>
  <si>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</si>
  <si>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</si>
  <si>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</si>
  <si>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</si>
  <si>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</si>
  <si>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</si>
  <si>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</si>
  <si>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</si>
  <si>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</si>
  <si>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</si>
  <si>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</si>
  <si>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</si>
  <si>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</si>
  <si>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</si>
  <si>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</si>
  <si>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</si>
  <si>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</si>
  <si>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</si>
  <si>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</si>
  <si>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</si>
  <si>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</si>
  <si>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</si>
  <si>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</si>
  <si>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</si>
  <si>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</si>
  <si>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</si>
  <si>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</si>
  <si>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</si>
  <si>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</si>
  <si>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</si>
  <si>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</si>
  <si>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</si>
  <si>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</si>
  <si>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</si>
  <si>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</si>
  <si>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</si>
  <si>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</si>
  <si>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</si>
  <si>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</si>
  <si>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</si>
  <si>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</si>
  <si>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</si>
  <si>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</si>
  <si>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</si>
  <si>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</si>
  <si>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</si>
  <si>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</si>
  <si>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</si>
  <si>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</si>
  <si>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</si>
  <si>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</si>
  <si>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</si>
  <si>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</si>
  <si>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</si>
  <si>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</si>
  <si>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</si>
  <si>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</si>
  <si>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</si>
  <si>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</si>
  <si>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</si>
  <si>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</si>
  <si>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</si>
  <si>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28/06/19 - VENCIMENTO 05/07/19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</si>
</sst>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388895</v>
      </c>
      <c r="C7" s="10">
        <f>C8+C18+C22</f>
        <v>76554</v>
      </c>
      <c r="D7" s="10">
        <f>D8+D18+D22</f>
        <v>255912</v>
      </c>
      <c r="E7" s="10">
        <f t="shared" si="0"/>
        <v>77313</v>
      </c>
      <c r="F7" s="10">
        <f t="shared" si="0"/>
        <v>343658</v>
      </c>
      <c r="G7" s="10">
        <f t="shared" si="0"/>
        <v>66163</v>
      </c>
      <c r="H7" s="10">
        <f t="shared" si="0"/>
        <v>315166</v>
      </c>
      <c r="I7" s="10">
        <f t="shared" si="0"/>
        <v>482679</v>
      </c>
      <c r="J7" s="10">
        <f t="shared" si="0"/>
        <v>54066</v>
      </c>
      <c r="K7" s="10">
        <f t="shared" si="0"/>
        <v>327879</v>
      </c>
      <c r="L7" s="10">
        <f t="shared" si="0"/>
        <v>278830</v>
      </c>
      <c r="M7" s="10">
        <f t="shared" si="0"/>
        <v>411131</v>
      </c>
      <c r="N7" s="10">
        <f t="shared" si="0"/>
        <v>334047</v>
      </c>
      <c r="O7" s="10">
        <f t="shared" si="0"/>
        <v>141178</v>
      </c>
      <c r="P7" s="10">
        <f t="shared" si="0"/>
        <v>90104</v>
      </c>
      <c r="Q7" s="10">
        <f>+Q8+Q18+Q22</f>
        <v>3643575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176079</v>
      </c>
      <c r="C8" s="12">
        <f>+C9+C10+C14</f>
        <v>34928</v>
      </c>
      <c r="D8" s="12">
        <f>+D9+D10+D14</f>
        <v>124596</v>
      </c>
      <c r="E8" s="12">
        <f t="shared" si="1"/>
        <v>37355</v>
      </c>
      <c r="F8" s="12">
        <f t="shared" si="1"/>
        <v>178568</v>
      </c>
      <c r="G8" s="12">
        <f t="shared" si="1"/>
        <v>30589</v>
      </c>
      <c r="H8" s="12">
        <f t="shared" si="1"/>
        <v>153647</v>
      </c>
      <c r="I8" s="12">
        <f t="shared" si="1"/>
        <v>238351</v>
      </c>
      <c r="J8" s="12">
        <f t="shared" si="1"/>
        <v>26308</v>
      </c>
      <c r="K8" s="12">
        <f t="shared" si="1"/>
        <v>153082</v>
      </c>
      <c r="L8" s="12">
        <f t="shared" si="1"/>
        <v>135215</v>
      </c>
      <c r="M8" s="12">
        <f t="shared" si="1"/>
        <v>207979</v>
      </c>
      <c r="N8" s="12">
        <f t="shared" si="1"/>
        <v>159494</v>
      </c>
      <c r="O8" s="12">
        <f t="shared" si="1"/>
        <v>75546</v>
      </c>
      <c r="P8" s="12">
        <f t="shared" si="1"/>
        <v>50635</v>
      </c>
      <c r="Q8" s="12">
        <f>SUM(B8:P8)</f>
        <v>1782372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15854</v>
      </c>
      <c r="C9" s="14">
        <v>3051</v>
      </c>
      <c r="D9" s="14">
        <v>13395</v>
      </c>
      <c r="E9" s="14">
        <v>4786</v>
      </c>
      <c r="F9" s="14">
        <v>12601</v>
      </c>
      <c r="G9" s="14">
        <v>2460</v>
      </c>
      <c r="H9" s="14">
        <v>11833</v>
      </c>
      <c r="I9" s="14">
        <v>20395</v>
      </c>
      <c r="J9" s="14">
        <v>3101</v>
      </c>
      <c r="K9" s="14">
        <v>17878</v>
      </c>
      <c r="L9" s="14">
        <v>14260</v>
      </c>
      <c r="M9" s="14">
        <v>12729</v>
      </c>
      <c r="N9" s="14">
        <v>11582</v>
      </c>
      <c r="O9" s="14">
        <v>7634</v>
      </c>
      <c r="P9" s="14">
        <v>5339</v>
      </c>
      <c r="Q9" s="12">
        <f aca="true" t="shared" si="2" ref="Q9:Q17">SUM(B9:P9)</f>
        <v>156898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151858</v>
      </c>
      <c r="C10" s="14">
        <f t="shared" si="3"/>
        <v>30245</v>
      </c>
      <c r="D10" s="14">
        <f t="shared" si="3"/>
        <v>105613</v>
      </c>
      <c r="E10" s="14">
        <f t="shared" si="3"/>
        <v>30866</v>
      </c>
      <c r="F10" s="14">
        <f t="shared" si="3"/>
        <v>157763</v>
      </c>
      <c r="G10" s="14">
        <f t="shared" si="3"/>
        <v>26708</v>
      </c>
      <c r="H10" s="14">
        <f t="shared" si="3"/>
        <v>134415</v>
      </c>
      <c r="I10" s="14">
        <f t="shared" si="3"/>
        <v>205879</v>
      </c>
      <c r="J10" s="14">
        <f t="shared" si="3"/>
        <v>22070</v>
      </c>
      <c r="K10" s="14">
        <f t="shared" si="3"/>
        <v>128402</v>
      </c>
      <c r="L10" s="14">
        <f t="shared" si="3"/>
        <v>114825</v>
      </c>
      <c r="M10" s="14">
        <f t="shared" si="3"/>
        <v>185313</v>
      </c>
      <c r="N10" s="14">
        <f t="shared" si="3"/>
        <v>139709</v>
      </c>
      <c r="O10" s="14">
        <f t="shared" si="3"/>
        <v>64799</v>
      </c>
      <c r="P10" s="14">
        <f t="shared" si="3"/>
        <v>43387</v>
      </c>
      <c r="Q10" s="12">
        <f t="shared" si="2"/>
        <v>1541852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75309</v>
      </c>
      <c r="C11" s="14">
        <v>15007</v>
      </c>
      <c r="D11" s="14">
        <v>51641</v>
      </c>
      <c r="E11" s="14">
        <v>16448</v>
      </c>
      <c r="F11" s="14">
        <v>75183</v>
      </c>
      <c r="G11" s="14">
        <v>13265</v>
      </c>
      <c r="H11" s="14">
        <v>65242</v>
      </c>
      <c r="I11" s="14">
        <v>100301</v>
      </c>
      <c r="J11" s="14">
        <v>11552</v>
      </c>
      <c r="K11" s="14">
        <v>65779</v>
      </c>
      <c r="L11" s="14">
        <v>56833</v>
      </c>
      <c r="M11" s="14">
        <v>93072</v>
      </c>
      <c r="N11" s="14">
        <v>69372</v>
      </c>
      <c r="O11" s="14">
        <v>31139</v>
      </c>
      <c r="P11" s="14">
        <v>20514</v>
      </c>
      <c r="Q11" s="12">
        <f t="shared" si="2"/>
        <v>760657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70946</v>
      </c>
      <c r="C12" s="14">
        <v>14131</v>
      </c>
      <c r="D12" s="14">
        <v>48333</v>
      </c>
      <c r="E12" s="14">
        <v>13002</v>
      </c>
      <c r="F12" s="14">
        <v>77844</v>
      </c>
      <c r="G12" s="14">
        <v>12189</v>
      </c>
      <c r="H12" s="14">
        <v>63596</v>
      </c>
      <c r="I12" s="14">
        <v>95031</v>
      </c>
      <c r="J12" s="14">
        <v>9640</v>
      </c>
      <c r="K12" s="14">
        <v>57309</v>
      </c>
      <c r="L12" s="14">
        <v>53468</v>
      </c>
      <c r="M12" s="14">
        <v>86171</v>
      </c>
      <c r="N12" s="14">
        <v>65335</v>
      </c>
      <c r="O12" s="14">
        <v>31068</v>
      </c>
      <c r="P12" s="14">
        <v>21322</v>
      </c>
      <c r="Q12" s="12">
        <f t="shared" si="2"/>
        <v>719385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5603</v>
      </c>
      <c r="C13" s="14">
        <v>1107</v>
      </c>
      <c r="D13" s="14">
        <v>5639</v>
      </c>
      <c r="E13" s="14">
        <v>1416</v>
      </c>
      <c r="F13" s="14">
        <v>4736</v>
      </c>
      <c r="G13" s="14">
        <v>1254</v>
      </c>
      <c r="H13" s="14">
        <v>5577</v>
      </c>
      <c r="I13" s="14">
        <v>10547</v>
      </c>
      <c r="J13" s="14">
        <v>878</v>
      </c>
      <c r="K13" s="14">
        <v>5314</v>
      </c>
      <c r="L13" s="14">
        <v>4524</v>
      </c>
      <c r="M13" s="14">
        <v>6070</v>
      </c>
      <c r="N13" s="14">
        <v>5002</v>
      </c>
      <c r="O13" s="14">
        <v>2592</v>
      </c>
      <c r="P13" s="14">
        <v>1551</v>
      </c>
      <c r="Q13" s="12">
        <f t="shared" si="2"/>
        <v>61810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8367</v>
      </c>
      <c r="C14" s="14">
        <f t="shared" si="4"/>
        <v>1632</v>
      </c>
      <c r="D14" s="14">
        <f t="shared" si="4"/>
        <v>5588</v>
      </c>
      <c r="E14" s="14">
        <f t="shared" si="4"/>
        <v>1703</v>
      </c>
      <c r="F14" s="14">
        <f t="shared" si="4"/>
        <v>8204</v>
      </c>
      <c r="G14" s="14">
        <f t="shared" si="4"/>
        <v>1421</v>
      </c>
      <c r="H14" s="14">
        <f t="shared" si="4"/>
        <v>7399</v>
      </c>
      <c r="I14" s="14">
        <f t="shared" si="4"/>
        <v>12077</v>
      </c>
      <c r="J14" s="14">
        <f t="shared" si="4"/>
        <v>1137</v>
      </c>
      <c r="K14" s="14">
        <f t="shared" si="4"/>
        <v>6802</v>
      </c>
      <c r="L14" s="14">
        <f t="shared" si="4"/>
        <v>6130</v>
      </c>
      <c r="M14" s="14">
        <f t="shared" si="4"/>
        <v>9937</v>
      </c>
      <c r="N14" s="14">
        <f t="shared" si="4"/>
        <v>8203</v>
      </c>
      <c r="O14" s="14">
        <f t="shared" si="4"/>
        <v>3113</v>
      </c>
      <c r="P14" s="14">
        <f t="shared" si="4"/>
        <v>1909</v>
      </c>
      <c r="Q14" s="12">
        <f t="shared" si="2"/>
        <v>83622</v>
      </c>
    </row>
    <row r="15" spans="1:28" ht="18.75" customHeight="1">
      <c r="A15" s="15" t="s">
        <v>13</v>
      </c>
      <c r="B15" s="14">
        <v>8362</v>
      </c>
      <c r="C15" s="14">
        <v>1630</v>
      </c>
      <c r="D15" s="14">
        <v>5580</v>
      </c>
      <c r="E15" s="14">
        <v>1703</v>
      </c>
      <c r="F15" s="14">
        <v>8195</v>
      </c>
      <c r="G15" s="14">
        <v>1420</v>
      </c>
      <c r="H15" s="14">
        <v>7387</v>
      </c>
      <c r="I15" s="14">
        <v>12060</v>
      </c>
      <c r="J15" s="14">
        <v>1136</v>
      </c>
      <c r="K15" s="14">
        <v>6792</v>
      </c>
      <c r="L15" s="14">
        <v>6121</v>
      </c>
      <c r="M15" s="14">
        <v>9919</v>
      </c>
      <c r="N15" s="14">
        <v>8190</v>
      </c>
      <c r="O15" s="14">
        <v>3104</v>
      </c>
      <c r="P15" s="14">
        <v>1906</v>
      </c>
      <c r="Q15" s="12">
        <f t="shared" si="2"/>
        <v>83505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0</v>
      </c>
      <c r="D16" s="14">
        <v>5</v>
      </c>
      <c r="E16" s="14">
        <v>0</v>
      </c>
      <c r="F16" s="14">
        <v>6</v>
      </c>
      <c r="G16" s="14">
        <v>0</v>
      </c>
      <c r="H16" s="14">
        <v>11</v>
      </c>
      <c r="I16" s="14">
        <v>9</v>
      </c>
      <c r="J16" s="14">
        <v>0</v>
      </c>
      <c r="K16" s="14">
        <v>3</v>
      </c>
      <c r="L16" s="14">
        <v>8</v>
      </c>
      <c r="M16" s="14">
        <v>9</v>
      </c>
      <c r="N16" s="14">
        <v>6</v>
      </c>
      <c r="O16" s="14">
        <v>7</v>
      </c>
      <c r="P16" s="14">
        <v>3</v>
      </c>
      <c r="Q16" s="12">
        <f t="shared" si="2"/>
        <v>69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3</v>
      </c>
      <c r="C17" s="14">
        <v>2</v>
      </c>
      <c r="D17" s="14">
        <v>3</v>
      </c>
      <c r="E17" s="14">
        <v>0</v>
      </c>
      <c r="F17" s="14">
        <v>3</v>
      </c>
      <c r="G17" s="14">
        <v>1</v>
      </c>
      <c r="H17" s="14">
        <v>1</v>
      </c>
      <c r="I17" s="14">
        <v>8</v>
      </c>
      <c r="J17" s="14">
        <v>1</v>
      </c>
      <c r="K17" s="14">
        <v>7</v>
      </c>
      <c r="L17" s="14">
        <v>1</v>
      </c>
      <c r="M17" s="14">
        <v>9</v>
      </c>
      <c r="N17" s="14">
        <v>7</v>
      </c>
      <c r="O17" s="14">
        <v>2</v>
      </c>
      <c r="P17" s="14">
        <v>0</v>
      </c>
      <c r="Q17" s="12">
        <f t="shared" si="2"/>
        <v>48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110112</v>
      </c>
      <c r="C18" s="18">
        <f t="shared" si="5"/>
        <v>20234</v>
      </c>
      <c r="D18" s="18">
        <f t="shared" si="5"/>
        <v>60196</v>
      </c>
      <c r="E18" s="18">
        <f t="shared" si="5"/>
        <v>19131</v>
      </c>
      <c r="F18" s="18">
        <f t="shared" si="5"/>
        <v>70116</v>
      </c>
      <c r="G18" s="18">
        <f t="shared" si="5"/>
        <v>14335</v>
      </c>
      <c r="H18" s="18">
        <f t="shared" si="5"/>
        <v>69560</v>
      </c>
      <c r="I18" s="18">
        <f t="shared" si="5"/>
        <v>105470</v>
      </c>
      <c r="J18" s="18">
        <f t="shared" si="5"/>
        <v>13044</v>
      </c>
      <c r="K18" s="18">
        <f t="shared" si="5"/>
        <v>82905</v>
      </c>
      <c r="L18" s="18">
        <f t="shared" si="5"/>
        <v>68119</v>
      </c>
      <c r="M18" s="18">
        <f t="shared" si="5"/>
        <v>108029</v>
      </c>
      <c r="N18" s="18">
        <f t="shared" si="5"/>
        <v>102145</v>
      </c>
      <c r="O18" s="18">
        <f t="shared" si="5"/>
        <v>40889</v>
      </c>
      <c r="P18" s="18">
        <f t="shared" si="5"/>
        <v>24401</v>
      </c>
      <c r="Q18" s="12">
        <f aca="true" t="shared" si="6" ref="Q18:Q24">SUM(B18:P18)</f>
        <v>908686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57532</v>
      </c>
      <c r="C19" s="14">
        <v>10706</v>
      </c>
      <c r="D19" s="14">
        <v>32649</v>
      </c>
      <c r="E19" s="14">
        <v>11504</v>
      </c>
      <c r="F19" s="14">
        <v>36004</v>
      </c>
      <c r="G19" s="14">
        <v>7629</v>
      </c>
      <c r="H19" s="14">
        <v>36210</v>
      </c>
      <c r="I19" s="14">
        <v>56578</v>
      </c>
      <c r="J19" s="14">
        <v>7553</v>
      </c>
      <c r="K19" s="14">
        <v>46797</v>
      </c>
      <c r="L19" s="14">
        <v>36337</v>
      </c>
      <c r="M19" s="14">
        <v>57939</v>
      </c>
      <c r="N19" s="14">
        <v>53833</v>
      </c>
      <c r="O19" s="14">
        <v>21502</v>
      </c>
      <c r="P19" s="14">
        <v>12597</v>
      </c>
      <c r="Q19" s="12">
        <f t="shared" si="6"/>
        <v>485370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49562</v>
      </c>
      <c r="C20" s="14">
        <v>9029</v>
      </c>
      <c r="D20" s="14">
        <v>25374</v>
      </c>
      <c r="E20" s="14">
        <v>7022</v>
      </c>
      <c r="F20" s="14">
        <v>32446</v>
      </c>
      <c r="G20" s="14">
        <v>6242</v>
      </c>
      <c r="H20" s="14">
        <v>31236</v>
      </c>
      <c r="I20" s="14">
        <v>45030</v>
      </c>
      <c r="J20" s="14">
        <v>5142</v>
      </c>
      <c r="K20" s="14">
        <v>33812</v>
      </c>
      <c r="L20" s="14">
        <v>29874</v>
      </c>
      <c r="M20" s="14">
        <v>47226</v>
      </c>
      <c r="N20" s="14">
        <v>45609</v>
      </c>
      <c r="O20" s="14">
        <v>18170</v>
      </c>
      <c r="P20" s="14">
        <v>11183</v>
      </c>
      <c r="Q20" s="12">
        <f t="shared" si="6"/>
        <v>396957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3018</v>
      </c>
      <c r="C21" s="14">
        <v>499</v>
      </c>
      <c r="D21" s="14">
        <v>2173</v>
      </c>
      <c r="E21" s="14">
        <v>605</v>
      </c>
      <c r="F21" s="14">
        <v>1666</v>
      </c>
      <c r="G21" s="14">
        <v>464</v>
      </c>
      <c r="H21" s="14">
        <v>2114</v>
      </c>
      <c r="I21" s="14">
        <v>3862</v>
      </c>
      <c r="J21" s="14">
        <v>349</v>
      </c>
      <c r="K21" s="14">
        <v>2296</v>
      </c>
      <c r="L21" s="14">
        <v>1908</v>
      </c>
      <c r="M21" s="14">
        <v>2864</v>
      </c>
      <c r="N21" s="14">
        <v>2703</v>
      </c>
      <c r="O21" s="14">
        <v>1217</v>
      </c>
      <c r="P21" s="14">
        <v>621</v>
      </c>
      <c r="Q21" s="12">
        <f t="shared" si="6"/>
        <v>26359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102704</v>
      </c>
      <c r="C22" s="14">
        <f t="shared" si="7"/>
        <v>21392</v>
      </c>
      <c r="D22" s="14">
        <f t="shared" si="7"/>
        <v>71120</v>
      </c>
      <c r="E22" s="14">
        <f t="shared" si="7"/>
        <v>20827</v>
      </c>
      <c r="F22" s="14">
        <f t="shared" si="7"/>
        <v>94974</v>
      </c>
      <c r="G22" s="14">
        <f t="shared" si="7"/>
        <v>21239</v>
      </c>
      <c r="H22" s="14">
        <f t="shared" si="7"/>
        <v>91959</v>
      </c>
      <c r="I22" s="14">
        <f t="shared" si="7"/>
        <v>138858</v>
      </c>
      <c r="J22" s="14">
        <f t="shared" si="7"/>
        <v>14714</v>
      </c>
      <c r="K22" s="14">
        <f t="shared" si="7"/>
        <v>91892</v>
      </c>
      <c r="L22" s="14">
        <f t="shared" si="7"/>
        <v>75496</v>
      </c>
      <c r="M22" s="14">
        <f t="shared" si="7"/>
        <v>95123</v>
      </c>
      <c r="N22" s="14">
        <f t="shared" si="7"/>
        <v>72408</v>
      </c>
      <c r="O22" s="14">
        <f t="shared" si="7"/>
        <v>24743</v>
      </c>
      <c r="P22" s="14">
        <f t="shared" si="7"/>
        <v>15068</v>
      </c>
      <c r="Q22" s="12">
        <f t="shared" si="6"/>
        <v>952517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67615</v>
      </c>
      <c r="C23" s="14">
        <v>13688</v>
      </c>
      <c r="D23" s="14">
        <v>51691</v>
      </c>
      <c r="E23" s="14">
        <v>14983</v>
      </c>
      <c r="F23" s="14">
        <v>62779</v>
      </c>
      <c r="G23" s="14">
        <v>15387</v>
      </c>
      <c r="H23" s="14">
        <v>63259</v>
      </c>
      <c r="I23" s="14">
        <v>99561</v>
      </c>
      <c r="J23" s="14">
        <v>11353</v>
      </c>
      <c r="K23" s="14">
        <v>66162</v>
      </c>
      <c r="L23" s="14">
        <v>52790</v>
      </c>
      <c r="M23" s="14">
        <v>65221</v>
      </c>
      <c r="N23" s="14">
        <v>50587</v>
      </c>
      <c r="O23" s="14">
        <v>17447</v>
      </c>
      <c r="P23" s="14">
        <v>9927</v>
      </c>
      <c r="Q23" s="12">
        <f t="shared" si="6"/>
        <v>662450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35089</v>
      </c>
      <c r="C24" s="14">
        <v>7704</v>
      </c>
      <c r="D24" s="14">
        <v>19429</v>
      </c>
      <c r="E24" s="14">
        <v>5844</v>
      </c>
      <c r="F24" s="14">
        <v>32195</v>
      </c>
      <c r="G24" s="14">
        <v>5852</v>
      </c>
      <c r="H24" s="14">
        <v>28700</v>
      </c>
      <c r="I24" s="14">
        <v>39297</v>
      </c>
      <c r="J24" s="14">
        <v>3361</v>
      </c>
      <c r="K24" s="14">
        <v>25730</v>
      </c>
      <c r="L24" s="14">
        <v>22706</v>
      </c>
      <c r="M24" s="14">
        <v>29902</v>
      </c>
      <c r="N24" s="14">
        <v>21821</v>
      </c>
      <c r="O24" s="14">
        <v>7296</v>
      </c>
      <c r="P24" s="14">
        <v>5141</v>
      </c>
      <c r="Q24" s="12">
        <f t="shared" si="6"/>
        <v>290067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878422.9115</v>
      </c>
      <c r="C28" s="56">
        <f>C29+C30</f>
        <v>199235.75720000002</v>
      </c>
      <c r="D28" s="56">
        <f>D29+D30</f>
        <v>599338.326</v>
      </c>
      <c r="E28" s="56">
        <f aca="true" t="shared" si="8" ref="E28:P28">E29+E30</f>
        <v>214438.26140000002</v>
      </c>
      <c r="F28" s="56">
        <f t="shared" si="8"/>
        <v>722992.3840000001</v>
      </c>
      <c r="G28" s="56">
        <f t="shared" si="8"/>
        <v>206507.9556</v>
      </c>
      <c r="H28" s="56">
        <f t="shared" si="8"/>
        <v>766665.3402</v>
      </c>
      <c r="I28" s="56">
        <f t="shared" si="8"/>
        <v>949849.4362</v>
      </c>
      <c r="J28" s="56">
        <f t="shared" si="8"/>
        <v>135435.33</v>
      </c>
      <c r="K28" s="56">
        <f t="shared" si="8"/>
        <v>753269.7498</v>
      </c>
      <c r="L28" s="56">
        <f t="shared" si="8"/>
        <v>749470.6549999999</v>
      </c>
      <c r="M28" s="56">
        <f t="shared" si="8"/>
        <v>964425.4813</v>
      </c>
      <c r="N28" s="56">
        <f t="shared" si="8"/>
        <v>875431.3868</v>
      </c>
      <c r="O28" s="56">
        <f t="shared" si="8"/>
        <v>470679.3176</v>
      </c>
      <c r="P28" s="56">
        <f t="shared" si="8"/>
        <v>253478.1664</v>
      </c>
      <c r="Q28" s="56">
        <f>SUM(B28:P28)</f>
        <v>8739640.459000003</v>
      </c>
      <c r="S28" s="62"/>
    </row>
    <row r="29" spans="1:17" ht="18.75" customHeight="1">
      <c r="A29" s="54" t="s">
        <v>38</v>
      </c>
      <c r="B29" s="52">
        <f aca="true" t="shared" si="9" ref="B29:P29">B26*B7</f>
        <v>874119.2915</v>
      </c>
      <c r="C29" s="52">
        <f>C26*C7</f>
        <v>198029.88720000003</v>
      </c>
      <c r="D29" s="52">
        <f>D26*D7</f>
        <v>592564.236</v>
      </c>
      <c r="E29" s="52">
        <f t="shared" si="9"/>
        <v>213213.79140000002</v>
      </c>
      <c r="F29" s="52">
        <f t="shared" si="9"/>
        <v>710684.7440000001</v>
      </c>
      <c r="G29" s="52">
        <f t="shared" si="9"/>
        <v>206507.9556</v>
      </c>
      <c r="H29" s="52">
        <f t="shared" si="9"/>
        <v>748424.7002</v>
      </c>
      <c r="I29" s="52">
        <f t="shared" si="9"/>
        <v>944988.9462</v>
      </c>
      <c r="J29" s="52">
        <f t="shared" si="9"/>
        <v>135435.33</v>
      </c>
      <c r="K29" s="52">
        <f t="shared" si="9"/>
        <v>749596.9698</v>
      </c>
      <c r="L29" s="52">
        <f t="shared" si="9"/>
        <v>730674.0149999999</v>
      </c>
      <c r="M29" s="52">
        <f t="shared" si="9"/>
        <v>942435.5913</v>
      </c>
      <c r="N29" s="52">
        <f t="shared" si="9"/>
        <v>856630.1268</v>
      </c>
      <c r="O29" s="52">
        <f t="shared" si="9"/>
        <v>456597.8876</v>
      </c>
      <c r="P29" s="52">
        <f t="shared" si="9"/>
        <v>249281.72639999999</v>
      </c>
      <c r="Q29" s="53">
        <f>SUM(B29:P29)</f>
        <v>8609185.199</v>
      </c>
    </row>
    <row r="30" spans="1:28" ht="18.75" customHeight="1">
      <c r="A30" s="17" t="s">
        <v>36</v>
      </c>
      <c r="B30" s="52">
        <v>4303.62</v>
      </c>
      <c r="C30" s="52">
        <v>1205.87</v>
      </c>
      <c r="D30" s="52">
        <v>6774.09</v>
      </c>
      <c r="E30" s="52">
        <v>1224.47</v>
      </c>
      <c r="F30" s="52">
        <v>12307.64</v>
      </c>
      <c r="G30" s="52">
        <v>0</v>
      </c>
      <c r="H30" s="52">
        <v>18240.64</v>
      </c>
      <c r="I30" s="52">
        <v>4860.49</v>
      </c>
      <c r="J30" s="52">
        <v>0</v>
      </c>
      <c r="K30" s="52">
        <v>3672.78</v>
      </c>
      <c r="L30" s="52">
        <v>18796.64</v>
      </c>
      <c r="M30" s="52">
        <v>21989.89</v>
      </c>
      <c r="N30" s="52">
        <v>18801.26</v>
      </c>
      <c r="O30" s="52">
        <v>14081.43</v>
      </c>
      <c r="P30" s="52">
        <v>4196.44</v>
      </c>
      <c r="Q30" s="53">
        <f>SUM(B30:P30)</f>
        <v>130455.25999999998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-76631.98</v>
      </c>
      <c r="C32" s="25">
        <f>+C33+C35+C42+C43+C44-C45</f>
        <v>-15264.8</v>
      </c>
      <c r="D32" s="25">
        <f>+D33+D35+D42+D43+D44-D45</f>
        <v>-60000.89</v>
      </c>
      <c r="E32" s="25">
        <f t="shared" si="10"/>
        <v>-20579.8</v>
      </c>
      <c r="F32" s="25">
        <f t="shared" si="10"/>
        <v>-111904.88</v>
      </c>
      <c r="G32" s="25">
        <f t="shared" si="10"/>
        <v>-27278.49</v>
      </c>
      <c r="H32" s="25">
        <f t="shared" si="10"/>
        <v>-71215.34</v>
      </c>
      <c r="I32" s="25">
        <f t="shared" si="10"/>
        <v>-151168.76</v>
      </c>
      <c r="J32" s="25">
        <f t="shared" si="10"/>
        <v>-13334.3</v>
      </c>
      <c r="K32" s="25">
        <f t="shared" si="10"/>
        <v>-88783.15999999999</v>
      </c>
      <c r="L32" s="25">
        <f t="shared" si="10"/>
        <v>-84977</v>
      </c>
      <c r="M32" s="25">
        <f t="shared" si="10"/>
        <v>-108877.76</v>
      </c>
      <c r="N32" s="25">
        <f t="shared" si="10"/>
        <v>-89196.20999999999</v>
      </c>
      <c r="O32" s="25">
        <f t="shared" si="10"/>
        <v>-39814.34</v>
      </c>
      <c r="P32" s="25">
        <f t="shared" si="10"/>
        <v>-28874.73</v>
      </c>
      <c r="Q32" s="25">
        <f t="shared" si="10"/>
        <v>-987902.4399999998</v>
      </c>
    </row>
    <row r="33" spans="1:17" ht="18.75" customHeight="1">
      <c r="A33" s="17" t="s">
        <v>62</v>
      </c>
      <c r="B33" s="26">
        <f>+B34</f>
        <v>-68172.2</v>
      </c>
      <c r="C33" s="26">
        <f>+C34</f>
        <v>-13119.3</v>
      </c>
      <c r="D33" s="26">
        <f>+D34</f>
        <v>-57598.5</v>
      </c>
      <c r="E33" s="26">
        <f aca="true" t="shared" si="11" ref="E33:Q33">+E34</f>
        <v>-20579.8</v>
      </c>
      <c r="F33" s="26">
        <f t="shared" si="11"/>
        <v>-54184.3</v>
      </c>
      <c r="G33" s="26">
        <f t="shared" si="11"/>
        <v>-10578</v>
      </c>
      <c r="H33" s="26">
        <f t="shared" si="11"/>
        <v>-50881.9</v>
      </c>
      <c r="I33" s="26">
        <f t="shared" si="11"/>
        <v>-87698.5</v>
      </c>
      <c r="J33" s="26">
        <f t="shared" si="11"/>
        <v>-13334.3</v>
      </c>
      <c r="K33" s="26">
        <f t="shared" si="11"/>
        <v>-76875.4</v>
      </c>
      <c r="L33" s="26">
        <f t="shared" si="11"/>
        <v>-61318</v>
      </c>
      <c r="M33" s="26">
        <f t="shared" si="11"/>
        <v>-54734.7</v>
      </c>
      <c r="N33" s="26">
        <f t="shared" si="11"/>
        <v>-49802.6</v>
      </c>
      <c r="O33" s="26">
        <f t="shared" si="11"/>
        <v>-32826.2</v>
      </c>
      <c r="P33" s="26">
        <f t="shared" si="11"/>
        <v>-22957.7</v>
      </c>
      <c r="Q33" s="26">
        <f t="shared" si="11"/>
        <v>-674661.3999999998</v>
      </c>
    </row>
    <row r="34" spans="1:28" ht="18.75" customHeight="1">
      <c r="A34" s="13" t="s">
        <v>39</v>
      </c>
      <c r="B34" s="20">
        <f aca="true" t="shared" si="12" ref="B34:G34">ROUND(-B9*$F$3,2)</f>
        <v>-68172.2</v>
      </c>
      <c r="C34" s="20">
        <f t="shared" si="12"/>
        <v>-13119.3</v>
      </c>
      <c r="D34" s="20">
        <f t="shared" si="12"/>
        <v>-57598.5</v>
      </c>
      <c r="E34" s="20">
        <f t="shared" si="12"/>
        <v>-20579.8</v>
      </c>
      <c r="F34" s="20">
        <f t="shared" si="12"/>
        <v>-54184.3</v>
      </c>
      <c r="G34" s="20">
        <f t="shared" si="12"/>
        <v>-10578</v>
      </c>
      <c r="H34" s="20">
        <f aca="true" t="shared" si="13" ref="H34:P34">ROUND(-H9*$F$3,2)</f>
        <v>-50881.9</v>
      </c>
      <c r="I34" s="20">
        <f t="shared" si="13"/>
        <v>-87698.5</v>
      </c>
      <c r="J34" s="20">
        <f t="shared" si="13"/>
        <v>-13334.3</v>
      </c>
      <c r="K34" s="20">
        <f>ROUND(-K9*$F$3,2)</f>
        <v>-76875.4</v>
      </c>
      <c r="L34" s="20">
        <f>ROUND(-L9*$F$3,2)</f>
        <v>-61318</v>
      </c>
      <c r="M34" s="20">
        <f>ROUND(-M9*$F$3,2)</f>
        <v>-54734.7</v>
      </c>
      <c r="N34" s="20">
        <f>ROUND(-N9*$F$3,2)</f>
        <v>-49802.6</v>
      </c>
      <c r="O34" s="20">
        <f t="shared" si="13"/>
        <v>-32826.2</v>
      </c>
      <c r="P34" s="20">
        <f t="shared" si="13"/>
        <v>-22957.7</v>
      </c>
      <c r="Q34" s="44">
        <f aca="true" t="shared" si="14" ref="Q34:Q45">SUM(B34:P34)</f>
        <v>-674661.3999999998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-8459.78</v>
      </c>
      <c r="C35" s="26">
        <f>SUM(C36:C41)</f>
        <v>-2145.5</v>
      </c>
      <c r="D35" s="26">
        <f>SUM(D36:D41)</f>
        <v>-2402.39</v>
      </c>
      <c r="E35" s="26">
        <f t="shared" si="15"/>
        <v>0</v>
      </c>
      <c r="F35" s="26">
        <f t="shared" si="15"/>
        <v>-57720.58</v>
      </c>
      <c r="G35" s="26">
        <f t="shared" si="15"/>
        <v>-16700.49</v>
      </c>
      <c r="H35" s="26">
        <f t="shared" si="15"/>
        <v>-20333.44</v>
      </c>
      <c r="I35" s="26">
        <f t="shared" si="15"/>
        <v>-63470.26</v>
      </c>
      <c r="J35" s="26">
        <f t="shared" si="15"/>
        <v>0</v>
      </c>
      <c r="K35" s="26">
        <f t="shared" si="15"/>
        <v>-11907.76</v>
      </c>
      <c r="L35" s="26">
        <f t="shared" si="15"/>
        <v>-23659</v>
      </c>
      <c r="M35" s="26">
        <f t="shared" si="15"/>
        <v>-54143.06</v>
      </c>
      <c r="N35" s="26">
        <f>SUM(N36:N41)</f>
        <v>-39393.61</v>
      </c>
      <c r="O35" s="26">
        <f>SUM(O36:O41)</f>
        <v>-6988.14</v>
      </c>
      <c r="P35" s="26">
        <f>SUM(P36:P41)</f>
        <v>-5917.03</v>
      </c>
      <c r="Q35" s="26">
        <f t="shared" si="14"/>
        <v>-313241.04000000004</v>
      </c>
    </row>
    <row r="36" spans="1:28" ht="18.75" customHeight="1">
      <c r="A36" s="13" t="s">
        <v>41</v>
      </c>
      <c r="B36" s="24">
        <v>-8459.78</v>
      </c>
      <c r="C36" s="24">
        <v>-2145.5</v>
      </c>
      <c r="D36" s="24">
        <v>-2402.39</v>
      </c>
      <c r="E36" s="24">
        <v>0</v>
      </c>
      <c r="F36" s="24">
        <v>-57720.58</v>
      </c>
      <c r="G36" s="24">
        <v>-16700.49</v>
      </c>
      <c r="H36" s="24">
        <v>-20333.44</v>
      </c>
      <c r="I36" s="24">
        <v>-63470.26</v>
      </c>
      <c r="J36" s="24">
        <v>0</v>
      </c>
      <c r="K36" s="24">
        <v>-11907.76</v>
      </c>
      <c r="L36" s="24">
        <v>-23659</v>
      </c>
      <c r="M36" s="24">
        <v>-54143.06</v>
      </c>
      <c r="N36" s="24">
        <v>-39393.61</v>
      </c>
      <c r="O36" s="24">
        <v>-6988.14</v>
      </c>
      <c r="P36" s="24">
        <v>-5917.03</v>
      </c>
      <c r="Q36" s="24">
        <f t="shared" si="14"/>
        <v>-313241.04000000004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801790.9315000001</v>
      </c>
      <c r="C46" s="29">
        <f t="shared" si="16"/>
        <v>183970.95720000003</v>
      </c>
      <c r="D46" s="29">
        <f t="shared" si="16"/>
        <v>539337.436</v>
      </c>
      <c r="E46" s="29">
        <f t="shared" si="16"/>
        <v>193858.46140000003</v>
      </c>
      <c r="F46" s="29">
        <f t="shared" si="16"/>
        <v>611087.5040000001</v>
      </c>
      <c r="G46" s="29">
        <f t="shared" si="16"/>
        <v>179229.4656</v>
      </c>
      <c r="H46" s="29">
        <f t="shared" si="16"/>
        <v>695450.0002</v>
      </c>
      <c r="I46" s="29">
        <f t="shared" si="16"/>
        <v>798680.6762</v>
      </c>
      <c r="J46" s="29">
        <f t="shared" si="16"/>
        <v>122101.02999999998</v>
      </c>
      <c r="K46" s="29">
        <f t="shared" si="16"/>
        <v>664486.5898</v>
      </c>
      <c r="L46" s="29">
        <f t="shared" si="16"/>
        <v>664493.6549999999</v>
      </c>
      <c r="M46" s="29">
        <f t="shared" si="16"/>
        <v>855547.7213</v>
      </c>
      <c r="N46" s="29">
        <f t="shared" si="16"/>
        <v>786235.1768</v>
      </c>
      <c r="O46" s="29">
        <f t="shared" si="16"/>
        <v>430864.9776</v>
      </c>
      <c r="P46" s="29">
        <f t="shared" si="16"/>
        <v>224603.43639999998</v>
      </c>
      <c r="Q46" s="29">
        <f>SUM(B46:P46)</f>
        <v>7751738.019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801790.93</v>
      </c>
      <c r="C49" s="35">
        <f aca="true" t="shared" si="17" ref="C49:P49">SUM(C50:C64)</f>
        <v>183970.96</v>
      </c>
      <c r="D49" s="35">
        <f t="shared" si="17"/>
        <v>539337.44</v>
      </c>
      <c r="E49" s="35">
        <f t="shared" si="17"/>
        <v>193858.46</v>
      </c>
      <c r="F49" s="35">
        <f t="shared" si="17"/>
        <v>611087.5</v>
      </c>
      <c r="G49" s="35">
        <f t="shared" si="17"/>
        <v>179229.47</v>
      </c>
      <c r="H49" s="35">
        <f t="shared" si="17"/>
        <v>695450</v>
      </c>
      <c r="I49" s="35">
        <f t="shared" si="17"/>
        <v>798680.68</v>
      </c>
      <c r="J49" s="35">
        <f t="shared" si="17"/>
        <v>122101.03</v>
      </c>
      <c r="K49" s="35">
        <f t="shared" si="17"/>
        <v>664486.59</v>
      </c>
      <c r="L49" s="35">
        <f t="shared" si="17"/>
        <v>664493.66</v>
      </c>
      <c r="M49" s="35">
        <f t="shared" si="17"/>
        <v>855547.72</v>
      </c>
      <c r="N49" s="35">
        <f t="shared" si="17"/>
        <v>786235.18</v>
      </c>
      <c r="O49" s="35">
        <f t="shared" si="17"/>
        <v>430864.98</v>
      </c>
      <c r="P49" s="35">
        <f t="shared" si="17"/>
        <v>224603.44</v>
      </c>
      <c r="Q49" s="29">
        <f>SUM(Q50:Q64)</f>
        <v>7751738.04</v>
      </c>
      <c r="S49" s="64"/>
    </row>
    <row r="50" spans="1:20" ht="18.75" customHeight="1">
      <c r="A50" s="17" t="s">
        <v>83</v>
      </c>
      <c r="B50" s="35">
        <v>801790.93</v>
      </c>
      <c r="C50" s="34">
        <v>0</v>
      </c>
      <c r="D50" s="35">
        <v>539337.44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1341128.37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183970.96</v>
      </c>
      <c r="D51" s="34">
        <v>0</v>
      </c>
      <c r="E51" s="35">
        <v>193858.46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377829.42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611087.5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611087.5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179229.47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179229.47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695450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695450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798680.68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798680.68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122101.03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122101.03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664486.59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664486.59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664493.66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664493.66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855547.72</v>
      </c>
      <c r="N59" s="34">
        <v>0</v>
      </c>
      <c r="O59" s="34">
        <v>0</v>
      </c>
      <c r="P59" s="34">
        <v>0</v>
      </c>
      <c r="Q59" s="29">
        <f t="shared" si="18"/>
        <v>855547.72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786235.18</v>
      </c>
      <c r="O60" s="34">
        <v>0</v>
      </c>
      <c r="P60" s="34">
        <v>0</v>
      </c>
      <c r="Q60" s="29">
        <f t="shared" si="18"/>
        <v>786235.18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430864.98</v>
      </c>
      <c r="P61" s="34">
        <v>0</v>
      </c>
      <c r="Q61" s="29">
        <f t="shared" si="18"/>
        <v>430864.98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224603.44</v>
      </c>
      <c r="Q62" s="29">
        <f t="shared" si="18"/>
        <v>224603.44</v>
      </c>
      <c r="R62"/>
      <c r="U62"/>
      <c r="AB62"/>
    </row>
    <row r="63" spans="1:28" ht="18.75" customHeight="1">
      <c r="A63" s="17" t="s">
        <v>91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2019-07-04T18:48:47Z</dcterms:modified>
  <cp:category/>
  <cp:version/>
  <cp:contentType/>
  <cp:contentStatus/>
</cp:coreProperties>
</file>