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<sst xmlns="http://schemas.openxmlformats.org/spreadsheetml/2006/main" count="105" uniqueCount="99">
  <si>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</si>
  <si>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</si>
  <si>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</si>
  <si>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</si>
  <si>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</si>
  <si>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</si>
  <si>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</si>
  <si>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</si>
  <si>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</si>
  <si>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</si>
  <si>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</si>
  <si>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</si>
  <si>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</si>
  <si>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</si>
  <si>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</si>
  <si>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</si>
  <si>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</si>
  <si>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</si>
  <si>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</si>
  <si>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</si>
  <si>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</si>
  <si>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</si>
  <si>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</si>
  <si>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</si>
  <si>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</si>
  <si>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</si>
  <si>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</si>
  <si>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</si>
  <si>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</si>
  <si>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</si>
  <si>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</si>
  <si>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</si>
  <si>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</si>
  <si>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</si>
  <si>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</si>
  <si>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</si>
  <si>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</si>
  <si>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</si>
  <si>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</si>
  <si>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</si>
  <si>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</si>
  <si>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</si>
  <si>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</si>
  <si>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</si>
  <si>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</si>
  <si>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</si>
  <si>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</si>
  <si>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</si>
  <si>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</si>
  <si>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</si>
  <si>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</si>
  <si>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</si>
  <si>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</si>
  <si>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</si>
  <si>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</si>
  <si>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</si>
  <si>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</si>
  <si>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</si>
  <si>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</si>
  <si>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</si>
  <si>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</si>
  <si>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</si>
  <si>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</si>
  <si>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</si>
  <si>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</si>
  <si>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</si>
  <si>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</si>
  <si>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</si>
  <si>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</si>
  <si>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</si>
  <si>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</si>
  <si>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</si>
  <si>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</si>
  <si>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</si>
  <si>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</si>
  <si>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</si>
  <si>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</si>
  <si>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</si>
  <si>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</si>
  <si>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</si>
  <si>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</si>
  <si>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</si>
  <si>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</si>
  <si>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</si>
  <si>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</si>
  <si>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</si>
  <si>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</si>
  <si>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</si>
  <si>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</si>
  <si>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</si>
  <si>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</si>
  <si>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</si>
  <si>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</si>
  <si>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</si>
  <si>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</si>
  <si>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</si>
  <si>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27/06/19 - VENCIMENTO 04/07/19</t>
  </si>
  <si>
    <t>4.3. Revisão de Remuneração pelo Transporte Coletivo (1)</t>
  </si>
  <si>
    <t>(1) Revisão de passageiros transportados, processada pelo sistema de bilhetagem eletrônica, de janeiro a abril/19, área 4.0, total de 25.994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</si>
</sst>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4" sqref="A84:P84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63</v>
      </c>
      <c r="C5" s="4" t="s">
        <v>64</v>
      </c>
      <c r="D5" s="4" t="s">
        <v>63</v>
      </c>
      <c r="E5" s="4" t="s">
        <v>64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62</v>
      </c>
      <c r="C6" s="3" t="s">
        <v>62</v>
      </c>
      <c r="D6" s="3" t="s">
        <v>65</v>
      </c>
      <c r="E6" s="3" t="s">
        <v>65</v>
      </c>
      <c r="F6" s="3" t="s">
        <v>66</v>
      </c>
      <c r="G6" s="3" t="s">
        <v>67</v>
      </c>
      <c r="H6" s="3" t="s">
        <v>68</v>
      </c>
      <c r="I6" s="3" t="s">
        <v>69</v>
      </c>
      <c r="J6" s="59" t="s">
        <v>70</v>
      </c>
      <c r="K6" s="59" t="s">
        <v>71</v>
      </c>
      <c r="L6" s="3" t="s">
        <v>72</v>
      </c>
      <c r="M6" s="3" t="s">
        <v>73</v>
      </c>
      <c r="N6" s="3" t="s">
        <v>74</v>
      </c>
      <c r="O6" s="3" t="s">
        <v>75</v>
      </c>
      <c r="P6" s="3" t="s">
        <v>76</v>
      </c>
      <c r="Q6" s="74"/>
    </row>
    <row r="7" spans="1:28" ht="18.75" customHeight="1">
      <c r="A7" s="9" t="s">
        <v>3</v>
      </c>
      <c r="B7" s="10">
        <f aca="true" t="shared" si="0" ref="B7:P7">B8+B18+B22</f>
        <v>383066</v>
      </c>
      <c r="C7" s="10">
        <f>C8+C18+C22</f>
        <v>78479</v>
      </c>
      <c r="D7" s="10">
        <f>D8+D18+D22</f>
        <v>255880</v>
      </c>
      <c r="E7" s="10">
        <f t="shared" si="0"/>
        <v>79304</v>
      </c>
      <c r="F7" s="10">
        <f t="shared" si="0"/>
        <v>338414</v>
      </c>
      <c r="G7" s="10">
        <f t="shared" si="0"/>
        <v>66430</v>
      </c>
      <c r="H7" s="10">
        <f t="shared" si="0"/>
        <v>308394</v>
      </c>
      <c r="I7" s="10">
        <f t="shared" si="0"/>
        <v>478618</v>
      </c>
      <c r="J7" s="10">
        <f t="shared" si="0"/>
        <v>51321</v>
      </c>
      <c r="K7" s="10">
        <f t="shared" si="0"/>
        <v>329391</v>
      </c>
      <c r="L7" s="10">
        <f t="shared" si="0"/>
        <v>277165</v>
      </c>
      <c r="M7" s="10">
        <f t="shared" si="0"/>
        <v>414475</v>
      </c>
      <c r="N7" s="10">
        <f t="shared" si="0"/>
        <v>334870</v>
      </c>
      <c r="O7" s="10">
        <f t="shared" si="0"/>
        <v>141931</v>
      </c>
      <c r="P7" s="10">
        <f t="shared" si="0"/>
        <v>90759</v>
      </c>
      <c r="Q7" s="10">
        <f>+Q8+Q18+Q22</f>
        <v>3628497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170845</v>
      </c>
      <c r="C8" s="12">
        <f>+C9+C10+C14</f>
        <v>34907</v>
      </c>
      <c r="D8" s="12">
        <f>+D9+D10+D14</f>
        <v>123197</v>
      </c>
      <c r="E8" s="12">
        <f t="shared" si="1"/>
        <v>38239</v>
      </c>
      <c r="F8" s="12">
        <f t="shared" si="1"/>
        <v>174615</v>
      </c>
      <c r="G8" s="12">
        <f t="shared" si="1"/>
        <v>30287</v>
      </c>
      <c r="H8" s="12">
        <f t="shared" si="1"/>
        <v>149372</v>
      </c>
      <c r="I8" s="12">
        <f t="shared" si="1"/>
        <v>234596</v>
      </c>
      <c r="J8" s="12">
        <f t="shared" si="1"/>
        <v>24981</v>
      </c>
      <c r="K8" s="12">
        <f t="shared" si="1"/>
        <v>153041</v>
      </c>
      <c r="L8" s="12">
        <f t="shared" si="1"/>
        <v>133066</v>
      </c>
      <c r="M8" s="12">
        <f t="shared" si="1"/>
        <v>208475</v>
      </c>
      <c r="N8" s="12">
        <f t="shared" si="1"/>
        <v>158089</v>
      </c>
      <c r="O8" s="12">
        <f t="shared" si="1"/>
        <v>75424</v>
      </c>
      <c r="P8" s="12">
        <f t="shared" si="1"/>
        <v>50714</v>
      </c>
      <c r="Q8" s="12">
        <f>SUM(B8:P8)</f>
        <v>1759848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13478</v>
      </c>
      <c r="C9" s="14">
        <v>2735</v>
      </c>
      <c r="D9" s="14">
        <v>11988</v>
      </c>
      <c r="E9" s="14">
        <v>4621</v>
      </c>
      <c r="F9" s="14">
        <v>10768</v>
      </c>
      <c r="G9" s="14">
        <v>2276</v>
      </c>
      <c r="H9" s="14">
        <v>10242</v>
      </c>
      <c r="I9" s="14">
        <v>17823</v>
      </c>
      <c r="J9" s="14">
        <v>2703</v>
      </c>
      <c r="K9" s="14">
        <v>16103</v>
      </c>
      <c r="L9" s="14">
        <v>12855</v>
      </c>
      <c r="M9" s="14">
        <v>11329</v>
      </c>
      <c r="N9" s="14">
        <v>10292</v>
      </c>
      <c r="O9" s="14">
        <v>7098</v>
      </c>
      <c r="P9" s="14">
        <v>4914</v>
      </c>
      <c r="Q9" s="12">
        <f aca="true" t="shared" si="2" ref="Q9:Q17">SUM(B9:P9)</f>
        <v>139225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148999</v>
      </c>
      <c r="C10" s="14">
        <f t="shared" si="3"/>
        <v>30415</v>
      </c>
      <c r="D10" s="14">
        <f t="shared" si="3"/>
        <v>105440</v>
      </c>
      <c r="E10" s="14">
        <f t="shared" si="3"/>
        <v>31918</v>
      </c>
      <c r="F10" s="14">
        <f t="shared" si="3"/>
        <v>155587</v>
      </c>
      <c r="G10" s="14">
        <f t="shared" si="3"/>
        <v>26595</v>
      </c>
      <c r="H10" s="14">
        <f t="shared" si="3"/>
        <v>131670</v>
      </c>
      <c r="I10" s="14">
        <f t="shared" si="3"/>
        <v>204376</v>
      </c>
      <c r="J10" s="14">
        <f t="shared" si="3"/>
        <v>21175</v>
      </c>
      <c r="K10" s="14">
        <f t="shared" si="3"/>
        <v>130066</v>
      </c>
      <c r="L10" s="14">
        <f t="shared" si="3"/>
        <v>113977</v>
      </c>
      <c r="M10" s="14">
        <f t="shared" si="3"/>
        <v>186728</v>
      </c>
      <c r="N10" s="14">
        <f t="shared" si="3"/>
        <v>139318</v>
      </c>
      <c r="O10" s="14">
        <f t="shared" si="3"/>
        <v>65198</v>
      </c>
      <c r="P10" s="14">
        <f t="shared" si="3"/>
        <v>43909</v>
      </c>
      <c r="Q10" s="12">
        <f t="shared" si="2"/>
        <v>1535371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73977</v>
      </c>
      <c r="C11" s="14">
        <v>15126</v>
      </c>
      <c r="D11" s="14">
        <v>51804</v>
      </c>
      <c r="E11" s="14">
        <v>16987</v>
      </c>
      <c r="F11" s="14">
        <v>74318</v>
      </c>
      <c r="G11" s="14">
        <v>13135</v>
      </c>
      <c r="H11" s="14">
        <v>63741</v>
      </c>
      <c r="I11" s="14">
        <v>100245</v>
      </c>
      <c r="J11" s="14">
        <v>11132</v>
      </c>
      <c r="K11" s="14">
        <v>67172</v>
      </c>
      <c r="L11" s="14">
        <v>56540</v>
      </c>
      <c r="M11" s="14">
        <v>94194</v>
      </c>
      <c r="N11" s="14">
        <v>69408</v>
      </c>
      <c r="O11" s="14">
        <v>31401</v>
      </c>
      <c r="P11" s="14">
        <v>20809</v>
      </c>
      <c r="Q11" s="12">
        <f t="shared" si="2"/>
        <v>759989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69013</v>
      </c>
      <c r="C12" s="14">
        <v>14050</v>
      </c>
      <c r="D12" s="14">
        <v>47631</v>
      </c>
      <c r="E12" s="14">
        <v>13359</v>
      </c>
      <c r="F12" s="14">
        <v>76212</v>
      </c>
      <c r="G12" s="14">
        <v>12080</v>
      </c>
      <c r="H12" s="14">
        <v>61827</v>
      </c>
      <c r="I12" s="14">
        <v>93310</v>
      </c>
      <c r="J12" s="14">
        <v>9133</v>
      </c>
      <c r="K12" s="14">
        <v>57203</v>
      </c>
      <c r="L12" s="14">
        <v>52604</v>
      </c>
      <c r="M12" s="14">
        <v>85747</v>
      </c>
      <c r="N12" s="14">
        <v>64504</v>
      </c>
      <c r="O12" s="14">
        <v>30997</v>
      </c>
      <c r="P12" s="14">
        <v>21361</v>
      </c>
      <c r="Q12" s="12">
        <f t="shared" si="2"/>
        <v>709031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6009</v>
      </c>
      <c r="C13" s="14">
        <v>1239</v>
      </c>
      <c r="D13" s="14">
        <v>6005</v>
      </c>
      <c r="E13" s="14">
        <v>1572</v>
      </c>
      <c r="F13" s="14">
        <v>5057</v>
      </c>
      <c r="G13" s="14">
        <v>1380</v>
      </c>
      <c r="H13" s="14">
        <v>6102</v>
      </c>
      <c r="I13" s="14">
        <v>10821</v>
      </c>
      <c r="J13" s="14">
        <v>910</v>
      </c>
      <c r="K13" s="14">
        <v>5691</v>
      </c>
      <c r="L13" s="14">
        <v>4833</v>
      </c>
      <c r="M13" s="14">
        <v>6787</v>
      </c>
      <c r="N13" s="14">
        <v>5406</v>
      </c>
      <c r="O13" s="14">
        <v>2800</v>
      </c>
      <c r="P13" s="14">
        <v>1739</v>
      </c>
      <c r="Q13" s="12">
        <f t="shared" si="2"/>
        <v>66351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8368</v>
      </c>
      <c r="C14" s="14">
        <f t="shared" si="4"/>
        <v>1757</v>
      </c>
      <c r="D14" s="14">
        <f t="shared" si="4"/>
        <v>5769</v>
      </c>
      <c r="E14" s="14">
        <f t="shared" si="4"/>
        <v>1700</v>
      </c>
      <c r="F14" s="14">
        <f t="shared" si="4"/>
        <v>8260</v>
      </c>
      <c r="G14" s="14">
        <f t="shared" si="4"/>
        <v>1416</v>
      </c>
      <c r="H14" s="14">
        <f t="shared" si="4"/>
        <v>7460</v>
      </c>
      <c r="I14" s="14">
        <f t="shared" si="4"/>
        <v>12397</v>
      </c>
      <c r="J14" s="14">
        <f t="shared" si="4"/>
        <v>1103</v>
      </c>
      <c r="K14" s="14">
        <f t="shared" si="4"/>
        <v>6872</v>
      </c>
      <c r="L14" s="14">
        <f t="shared" si="4"/>
        <v>6234</v>
      </c>
      <c r="M14" s="14">
        <f t="shared" si="4"/>
        <v>10418</v>
      </c>
      <c r="N14" s="14">
        <f t="shared" si="4"/>
        <v>8479</v>
      </c>
      <c r="O14" s="14">
        <f t="shared" si="4"/>
        <v>3128</v>
      </c>
      <c r="P14" s="14">
        <f t="shared" si="4"/>
        <v>1891</v>
      </c>
      <c r="Q14" s="12">
        <f t="shared" si="2"/>
        <v>85252</v>
      </c>
    </row>
    <row r="15" spans="1:28" ht="18.75" customHeight="1">
      <c r="A15" s="15" t="s">
        <v>13</v>
      </c>
      <c r="B15" s="14">
        <v>8363</v>
      </c>
      <c r="C15" s="14">
        <v>1756</v>
      </c>
      <c r="D15" s="14">
        <v>5762</v>
      </c>
      <c r="E15" s="14">
        <v>1699</v>
      </c>
      <c r="F15" s="14">
        <v>8252</v>
      </c>
      <c r="G15" s="14">
        <v>1416</v>
      </c>
      <c r="H15" s="14">
        <v>7457</v>
      </c>
      <c r="I15" s="14">
        <v>12388</v>
      </c>
      <c r="J15" s="14">
        <v>1101</v>
      </c>
      <c r="K15" s="14">
        <v>6863</v>
      </c>
      <c r="L15" s="14">
        <v>6229</v>
      </c>
      <c r="M15" s="14">
        <v>10408</v>
      </c>
      <c r="N15" s="14">
        <v>8469</v>
      </c>
      <c r="O15" s="14">
        <v>3125</v>
      </c>
      <c r="P15" s="14">
        <v>1888</v>
      </c>
      <c r="Q15" s="12">
        <f t="shared" si="2"/>
        <v>85176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0</v>
      </c>
      <c r="C16" s="14">
        <v>0</v>
      </c>
      <c r="D16" s="14">
        <v>3</v>
      </c>
      <c r="E16" s="14">
        <v>0</v>
      </c>
      <c r="F16" s="14">
        <v>4</v>
      </c>
      <c r="G16" s="14">
        <v>0</v>
      </c>
      <c r="H16" s="14">
        <v>0</v>
      </c>
      <c r="I16" s="14">
        <v>3</v>
      </c>
      <c r="J16" s="14">
        <v>2</v>
      </c>
      <c r="K16" s="14">
        <v>5</v>
      </c>
      <c r="L16" s="14">
        <v>3</v>
      </c>
      <c r="M16" s="14">
        <v>8</v>
      </c>
      <c r="N16" s="14">
        <v>5</v>
      </c>
      <c r="O16" s="14">
        <v>3</v>
      </c>
      <c r="P16" s="14">
        <v>3</v>
      </c>
      <c r="Q16" s="12">
        <f t="shared" si="2"/>
        <v>39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5</v>
      </c>
      <c r="C17" s="14">
        <v>1</v>
      </c>
      <c r="D17" s="14">
        <v>4</v>
      </c>
      <c r="E17" s="14">
        <v>1</v>
      </c>
      <c r="F17" s="14">
        <v>4</v>
      </c>
      <c r="G17" s="14">
        <v>0</v>
      </c>
      <c r="H17" s="14">
        <v>3</v>
      </c>
      <c r="I17" s="14">
        <v>6</v>
      </c>
      <c r="J17" s="14">
        <v>0</v>
      </c>
      <c r="K17" s="14">
        <v>4</v>
      </c>
      <c r="L17" s="14">
        <v>2</v>
      </c>
      <c r="M17" s="14">
        <v>2</v>
      </c>
      <c r="N17" s="14">
        <v>5</v>
      </c>
      <c r="O17" s="14">
        <v>0</v>
      </c>
      <c r="P17" s="14">
        <v>0</v>
      </c>
      <c r="Q17" s="12">
        <f t="shared" si="2"/>
        <v>37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109028</v>
      </c>
      <c r="C18" s="18">
        <f t="shared" si="5"/>
        <v>20911</v>
      </c>
      <c r="D18" s="18">
        <f t="shared" si="5"/>
        <v>60554</v>
      </c>
      <c r="E18" s="18">
        <f t="shared" si="5"/>
        <v>19527</v>
      </c>
      <c r="F18" s="18">
        <f t="shared" si="5"/>
        <v>69383</v>
      </c>
      <c r="G18" s="18">
        <f t="shared" si="5"/>
        <v>14487</v>
      </c>
      <c r="H18" s="18">
        <f t="shared" si="5"/>
        <v>68595</v>
      </c>
      <c r="I18" s="18">
        <f t="shared" si="5"/>
        <v>105489</v>
      </c>
      <c r="J18" s="18">
        <f t="shared" si="5"/>
        <v>12313</v>
      </c>
      <c r="K18" s="18">
        <f t="shared" si="5"/>
        <v>84264</v>
      </c>
      <c r="L18" s="18">
        <f t="shared" si="5"/>
        <v>68840</v>
      </c>
      <c r="M18" s="18">
        <f t="shared" si="5"/>
        <v>108802</v>
      </c>
      <c r="N18" s="18">
        <f t="shared" si="5"/>
        <v>103494</v>
      </c>
      <c r="O18" s="18">
        <f t="shared" si="5"/>
        <v>41098</v>
      </c>
      <c r="P18" s="18">
        <f t="shared" si="5"/>
        <v>24685</v>
      </c>
      <c r="Q18" s="12">
        <f aca="true" t="shared" si="6" ref="Q18:Q24">SUM(B18:P18)</f>
        <v>911470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57481</v>
      </c>
      <c r="C19" s="14">
        <v>10961</v>
      </c>
      <c r="D19" s="14">
        <v>33216</v>
      </c>
      <c r="E19" s="14">
        <v>11764</v>
      </c>
      <c r="F19" s="14">
        <v>35717</v>
      </c>
      <c r="G19" s="14">
        <v>7881</v>
      </c>
      <c r="H19" s="14">
        <v>35987</v>
      </c>
      <c r="I19" s="14">
        <v>57276</v>
      </c>
      <c r="J19" s="14">
        <v>7381</v>
      </c>
      <c r="K19" s="14">
        <v>48144</v>
      </c>
      <c r="L19" s="14">
        <v>37131</v>
      </c>
      <c r="M19" s="14">
        <v>58565</v>
      </c>
      <c r="N19" s="14">
        <v>54997</v>
      </c>
      <c r="O19" s="14">
        <v>21805</v>
      </c>
      <c r="P19" s="14">
        <v>12849</v>
      </c>
      <c r="Q19" s="12">
        <f t="shared" si="6"/>
        <v>491155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48189</v>
      </c>
      <c r="C20" s="14">
        <v>9341</v>
      </c>
      <c r="D20" s="14">
        <v>25066</v>
      </c>
      <c r="E20" s="14">
        <v>7098</v>
      </c>
      <c r="F20" s="14">
        <v>31828</v>
      </c>
      <c r="G20" s="14">
        <v>6099</v>
      </c>
      <c r="H20" s="14">
        <v>30193</v>
      </c>
      <c r="I20" s="14">
        <v>44032</v>
      </c>
      <c r="J20" s="14">
        <v>4571</v>
      </c>
      <c r="K20" s="14">
        <v>33674</v>
      </c>
      <c r="L20" s="14">
        <v>29538</v>
      </c>
      <c r="M20" s="14">
        <v>47067</v>
      </c>
      <c r="N20" s="14">
        <v>45461</v>
      </c>
      <c r="O20" s="14">
        <v>17981</v>
      </c>
      <c r="P20" s="14">
        <v>11128</v>
      </c>
      <c r="Q20" s="12">
        <f t="shared" si="6"/>
        <v>391266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3358</v>
      </c>
      <c r="C21" s="14">
        <v>609</v>
      </c>
      <c r="D21" s="14">
        <v>2272</v>
      </c>
      <c r="E21" s="14">
        <v>665</v>
      </c>
      <c r="F21" s="14">
        <v>1838</v>
      </c>
      <c r="G21" s="14">
        <v>507</v>
      </c>
      <c r="H21" s="14">
        <v>2415</v>
      </c>
      <c r="I21" s="14">
        <v>4181</v>
      </c>
      <c r="J21" s="14">
        <v>361</v>
      </c>
      <c r="K21" s="14">
        <v>2446</v>
      </c>
      <c r="L21" s="14">
        <v>2171</v>
      </c>
      <c r="M21" s="14">
        <v>3170</v>
      </c>
      <c r="N21" s="14">
        <v>3036</v>
      </c>
      <c r="O21" s="14">
        <v>1312</v>
      </c>
      <c r="P21" s="14">
        <v>708</v>
      </c>
      <c r="Q21" s="12">
        <f t="shared" si="6"/>
        <v>29049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103193</v>
      </c>
      <c r="C22" s="14">
        <f t="shared" si="7"/>
        <v>22661</v>
      </c>
      <c r="D22" s="14">
        <f t="shared" si="7"/>
        <v>72129</v>
      </c>
      <c r="E22" s="14">
        <f t="shared" si="7"/>
        <v>21538</v>
      </c>
      <c r="F22" s="14">
        <f t="shared" si="7"/>
        <v>94416</v>
      </c>
      <c r="G22" s="14">
        <f t="shared" si="7"/>
        <v>21656</v>
      </c>
      <c r="H22" s="14">
        <f t="shared" si="7"/>
        <v>90427</v>
      </c>
      <c r="I22" s="14">
        <f t="shared" si="7"/>
        <v>138533</v>
      </c>
      <c r="J22" s="14">
        <f t="shared" si="7"/>
        <v>14027</v>
      </c>
      <c r="K22" s="14">
        <f t="shared" si="7"/>
        <v>92086</v>
      </c>
      <c r="L22" s="14">
        <f t="shared" si="7"/>
        <v>75259</v>
      </c>
      <c r="M22" s="14">
        <f t="shared" si="7"/>
        <v>97198</v>
      </c>
      <c r="N22" s="14">
        <f t="shared" si="7"/>
        <v>73287</v>
      </c>
      <c r="O22" s="14">
        <f t="shared" si="7"/>
        <v>25409</v>
      </c>
      <c r="P22" s="14">
        <f t="shared" si="7"/>
        <v>15360</v>
      </c>
      <c r="Q22" s="12">
        <f t="shared" si="6"/>
        <v>957179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65336</v>
      </c>
      <c r="C23" s="14">
        <v>13918</v>
      </c>
      <c r="D23" s="14">
        <v>51258</v>
      </c>
      <c r="E23" s="14">
        <v>15108</v>
      </c>
      <c r="F23" s="14">
        <v>60139</v>
      </c>
      <c r="G23" s="14">
        <v>15412</v>
      </c>
      <c r="H23" s="14">
        <v>60106</v>
      </c>
      <c r="I23" s="14">
        <v>97207</v>
      </c>
      <c r="J23" s="14">
        <v>10594</v>
      </c>
      <c r="K23" s="14">
        <v>64403</v>
      </c>
      <c r="L23" s="14">
        <v>51101</v>
      </c>
      <c r="M23" s="14">
        <v>64338</v>
      </c>
      <c r="N23" s="14">
        <v>49695</v>
      </c>
      <c r="O23" s="14">
        <v>17246</v>
      </c>
      <c r="P23" s="14">
        <v>9701</v>
      </c>
      <c r="Q23" s="12">
        <f t="shared" si="6"/>
        <v>645562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37857</v>
      </c>
      <c r="C24" s="14">
        <v>8743</v>
      </c>
      <c r="D24" s="14">
        <v>20871</v>
      </c>
      <c r="E24" s="14">
        <v>6430</v>
      </c>
      <c r="F24" s="14">
        <v>34277</v>
      </c>
      <c r="G24" s="14">
        <v>6244</v>
      </c>
      <c r="H24" s="14">
        <v>30321</v>
      </c>
      <c r="I24" s="14">
        <v>41326</v>
      </c>
      <c r="J24" s="14">
        <v>3433</v>
      </c>
      <c r="K24" s="14">
        <v>27683</v>
      </c>
      <c r="L24" s="14">
        <v>24158</v>
      </c>
      <c r="M24" s="14">
        <v>32860</v>
      </c>
      <c r="N24" s="14">
        <v>23592</v>
      </c>
      <c r="O24" s="14">
        <v>8163</v>
      </c>
      <c r="P24" s="14">
        <v>5659</v>
      </c>
      <c r="Q24" s="12">
        <f t="shared" si="6"/>
        <v>311617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865321.0682</v>
      </c>
      <c r="C28" s="56">
        <f>C29+C30</f>
        <v>204215.34720000002</v>
      </c>
      <c r="D28" s="56">
        <f>D29+D30</f>
        <v>599264.23</v>
      </c>
      <c r="E28" s="56">
        <f aca="true" t="shared" si="8" ref="E28:P28">E29+E30</f>
        <v>219929.0412</v>
      </c>
      <c r="F28" s="56">
        <f t="shared" si="8"/>
        <v>712147.792</v>
      </c>
      <c r="G28" s="56">
        <f t="shared" si="8"/>
        <v>207341.316</v>
      </c>
      <c r="H28" s="56">
        <f t="shared" si="8"/>
        <v>750583.8718</v>
      </c>
      <c r="I28" s="56">
        <f t="shared" si="8"/>
        <v>941898.8104</v>
      </c>
      <c r="J28" s="56">
        <f t="shared" si="8"/>
        <v>128559.105</v>
      </c>
      <c r="K28" s="56">
        <f t="shared" si="8"/>
        <v>756726.4842000001</v>
      </c>
      <c r="L28" s="56">
        <f t="shared" si="8"/>
        <v>745107.5225</v>
      </c>
      <c r="M28" s="56">
        <f t="shared" si="8"/>
        <v>972090.9325</v>
      </c>
      <c r="N28" s="56">
        <f t="shared" si="8"/>
        <v>877541.888</v>
      </c>
      <c r="O28" s="56">
        <f t="shared" si="8"/>
        <v>473114.6702</v>
      </c>
      <c r="P28" s="56">
        <f t="shared" si="8"/>
        <v>255290.2894</v>
      </c>
      <c r="Q28" s="56">
        <f>SUM(B28:P28)</f>
        <v>8709132.368600002</v>
      </c>
      <c r="S28" s="62"/>
    </row>
    <row r="29" spans="1:17" ht="18.75" customHeight="1">
      <c r="A29" s="54" t="s">
        <v>38</v>
      </c>
      <c r="B29" s="52">
        <f aca="true" t="shared" si="9" ref="B29:P29">B26*B7</f>
        <v>861017.4482</v>
      </c>
      <c r="C29" s="52">
        <f>C26*C7</f>
        <v>203009.47720000002</v>
      </c>
      <c r="D29" s="52">
        <f>D26*D7</f>
        <v>592490.14</v>
      </c>
      <c r="E29" s="52">
        <f t="shared" si="9"/>
        <v>218704.5712</v>
      </c>
      <c r="F29" s="52">
        <f t="shared" si="9"/>
        <v>699840.152</v>
      </c>
      <c r="G29" s="52">
        <f t="shared" si="9"/>
        <v>207341.316</v>
      </c>
      <c r="H29" s="52">
        <f t="shared" si="9"/>
        <v>732343.2318</v>
      </c>
      <c r="I29" s="52">
        <f t="shared" si="9"/>
        <v>937038.3204</v>
      </c>
      <c r="J29" s="52">
        <f t="shared" si="9"/>
        <v>128559.105</v>
      </c>
      <c r="K29" s="52">
        <f t="shared" si="9"/>
        <v>753053.7042</v>
      </c>
      <c r="L29" s="52">
        <f t="shared" si="9"/>
        <v>726310.8825</v>
      </c>
      <c r="M29" s="52">
        <f t="shared" si="9"/>
        <v>950101.0425</v>
      </c>
      <c r="N29" s="52">
        <f t="shared" si="9"/>
        <v>858740.628</v>
      </c>
      <c r="O29" s="52">
        <f t="shared" si="9"/>
        <v>459033.2402</v>
      </c>
      <c r="P29" s="52">
        <f t="shared" si="9"/>
        <v>251093.8494</v>
      </c>
      <c r="Q29" s="53">
        <f>SUM(B29:P29)</f>
        <v>8578677.108600002</v>
      </c>
    </row>
    <row r="30" spans="1:28" ht="18.75" customHeight="1">
      <c r="A30" s="17" t="s">
        <v>36</v>
      </c>
      <c r="B30" s="52">
        <v>4303.62</v>
      </c>
      <c r="C30" s="52">
        <v>1205.87</v>
      </c>
      <c r="D30" s="52">
        <v>6774.09</v>
      </c>
      <c r="E30" s="52">
        <v>1224.47</v>
      </c>
      <c r="F30" s="52">
        <v>12307.64</v>
      </c>
      <c r="G30" s="52">
        <v>0</v>
      </c>
      <c r="H30" s="52">
        <v>18240.64</v>
      </c>
      <c r="I30" s="52">
        <v>4860.49</v>
      </c>
      <c r="J30" s="52">
        <v>0</v>
      </c>
      <c r="K30" s="52">
        <v>3672.78</v>
      </c>
      <c r="L30" s="52">
        <v>18796.64</v>
      </c>
      <c r="M30" s="52">
        <v>21989.89</v>
      </c>
      <c r="N30" s="52">
        <v>18801.26</v>
      </c>
      <c r="O30" s="52">
        <v>14081.43</v>
      </c>
      <c r="P30" s="52">
        <v>4196.44</v>
      </c>
      <c r="Q30" s="53">
        <f>SUM(B30:P30)</f>
        <v>130455.25999999998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-57955.4</v>
      </c>
      <c r="C32" s="25">
        <f>+C33+C35+C42+C43+C44-C45</f>
        <v>-11760.5</v>
      </c>
      <c r="D32" s="25">
        <f>+D33+D35+D42+D43+D44-D45</f>
        <v>-51548.4</v>
      </c>
      <c r="E32" s="25">
        <f t="shared" si="10"/>
        <v>-19870.3</v>
      </c>
      <c r="F32" s="25">
        <f t="shared" si="10"/>
        <v>-46302.4</v>
      </c>
      <c r="G32" s="25">
        <f t="shared" si="10"/>
        <v>-9786.8</v>
      </c>
      <c r="H32" s="25">
        <f t="shared" si="10"/>
        <v>7355.510000000002</v>
      </c>
      <c r="I32" s="25">
        <f t="shared" si="10"/>
        <v>-76638.9</v>
      </c>
      <c r="J32" s="25">
        <f t="shared" si="10"/>
        <v>-11622.9</v>
      </c>
      <c r="K32" s="25">
        <f t="shared" si="10"/>
        <v>-69242.9</v>
      </c>
      <c r="L32" s="25">
        <f t="shared" si="10"/>
        <v>-55276.5</v>
      </c>
      <c r="M32" s="25">
        <f t="shared" si="10"/>
        <v>-48714.7</v>
      </c>
      <c r="N32" s="25">
        <f t="shared" si="10"/>
        <v>-44255.6</v>
      </c>
      <c r="O32" s="25">
        <f t="shared" si="10"/>
        <v>-30521.4</v>
      </c>
      <c r="P32" s="25">
        <f t="shared" si="10"/>
        <v>-21130.2</v>
      </c>
      <c r="Q32" s="25">
        <f t="shared" si="10"/>
        <v>-547271.39</v>
      </c>
    </row>
    <row r="33" spans="1:17" ht="18.75" customHeight="1">
      <c r="A33" s="17" t="s">
        <v>61</v>
      </c>
      <c r="B33" s="26">
        <f>+B34</f>
        <v>-57955.4</v>
      </c>
      <c r="C33" s="26">
        <f>+C34</f>
        <v>-11760.5</v>
      </c>
      <c r="D33" s="26">
        <f>+D34</f>
        <v>-51548.4</v>
      </c>
      <c r="E33" s="26">
        <f aca="true" t="shared" si="11" ref="E33:Q33">+E34</f>
        <v>-19870.3</v>
      </c>
      <c r="F33" s="26">
        <f t="shared" si="11"/>
        <v>-46302.4</v>
      </c>
      <c r="G33" s="26">
        <f t="shared" si="11"/>
        <v>-9786.8</v>
      </c>
      <c r="H33" s="26">
        <f t="shared" si="11"/>
        <v>-44040.6</v>
      </c>
      <c r="I33" s="26">
        <f t="shared" si="11"/>
        <v>-76638.9</v>
      </c>
      <c r="J33" s="26">
        <f t="shared" si="11"/>
        <v>-11622.9</v>
      </c>
      <c r="K33" s="26">
        <f t="shared" si="11"/>
        <v>-69242.9</v>
      </c>
      <c r="L33" s="26">
        <f t="shared" si="11"/>
        <v>-55276.5</v>
      </c>
      <c r="M33" s="26">
        <f t="shared" si="11"/>
        <v>-48714.7</v>
      </c>
      <c r="N33" s="26">
        <f t="shared" si="11"/>
        <v>-44255.6</v>
      </c>
      <c r="O33" s="26">
        <f t="shared" si="11"/>
        <v>-30521.4</v>
      </c>
      <c r="P33" s="26">
        <f t="shared" si="11"/>
        <v>-21130.2</v>
      </c>
      <c r="Q33" s="26">
        <f t="shared" si="11"/>
        <v>-598667.5</v>
      </c>
    </row>
    <row r="34" spans="1:28" ht="18.75" customHeight="1">
      <c r="A34" s="13" t="s">
        <v>39</v>
      </c>
      <c r="B34" s="20">
        <f aca="true" t="shared" si="12" ref="B34:G34">ROUND(-B9*$F$3,2)</f>
        <v>-57955.4</v>
      </c>
      <c r="C34" s="20">
        <f t="shared" si="12"/>
        <v>-11760.5</v>
      </c>
      <c r="D34" s="20">
        <f t="shared" si="12"/>
        <v>-51548.4</v>
      </c>
      <c r="E34" s="20">
        <f t="shared" si="12"/>
        <v>-19870.3</v>
      </c>
      <c r="F34" s="20">
        <f t="shared" si="12"/>
        <v>-46302.4</v>
      </c>
      <c r="G34" s="20">
        <f t="shared" si="12"/>
        <v>-9786.8</v>
      </c>
      <c r="H34" s="20">
        <f aca="true" t="shared" si="13" ref="H34:P34">ROUND(-H9*$F$3,2)</f>
        <v>-44040.6</v>
      </c>
      <c r="I34" s="20">
        <f t="shared" si="13"/>
        <v>-76638.9</v>
      </c>
      <c r="J34" s="20">
        <f t="shared" si="13"/>
        <v>-11622.9</v>
      </c>
      <c r="K34" s="20">
        <f>ROUND(-K9*$F$3,2)</f>
        <v>-69242.9</v>
      </c>
      <c r="L34" s="20">
        <f>ROUND(-L9*$F$3,2)</f>
        <v>-55276.5</v>
      </c>
      <c r="M34" s="20">
        <f>ROUND(-M9*$F$3,2)</f>
        <v>-48714.7</v>
      </c>
      <c r="N34" s="20">
        <f>ROUND(-N9*$F$3,2)</f>
        <v>-44255.6</v>
      </c>
      <c r="O34" s="20">
        <f t="shared" si="13"/>
        <v>-30521.4</v>
      </c>
      <c r="P34" s="20">
        <f t="shared" si="13"/>
        <v>-21130.2</v>
      </c>
      <c r="Q34" s="44">
        <f aca="true" t="shared" si="14" ref="Q34:Q45">SUM(B34:P34)</f>
        <v>-598667.5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-503.1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-503.1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-503.1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-503.1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97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51899.21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51899.21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807365.6682</v>
      </c>
      <c r="C46" s="29">
        <f t="shared" si="16"/>
        <v>192454.84720000002</v>
      </c>
      <c r="D46" s="29">
        <f t="shared" si="16"/>
        <v>547715.83</v>
      </c>
      <c r="E46" s="29">
        <f t="shared" si="16"/>
        <v>200058.74120000002</v>
      </c>
      <c r="F46" s="29">
        <f t="shared" si="16"/>
        <v>665845.392</v>
      </c>
      <c r="G46" s="29">
        <f t="shared" si="16"/>
        <v>197554.516</v>
      </c>
      <c r="H46" s="29">
        <f t="shared" si="16"/>
        <v>757939.3818</v>
      </c>
      <c r="I46" s="29">
        <f t="shared" si="16"/>
        <v>865259.9103999999</v>
      </c>
      <c r="J46" s="29">
        <f t="shared" si="16"/>
        <v>116936.205</v>
      </c>
      <c r="K46" s="29">
        <f t="shared" si="16"/>
        <v>687483.5842</v>
      </c>
      <c r="L46" s="29">
        <f t="shared" si="16"/>
        <v>689831.0225</v>
      </c>
      <c r="M46" s="29">
        <f t="shared" si="16"/>
        <v>923376.2325</v>
      </c>
      <c r="N46" s="29">
        <f t="shared" si="16"/>
        <v>833286.2880000001</v>
      </c>
      <c r="O46" s="29">
        <f t="shared" si="16"/>
        <v>442593.27019999997</v>
      </c>
      <c r="P46" s="29">
        <f t="shared" si="16"/>
        <v>234160.0894</v>
      </c>
      <c r="Q46" s="29">
        <f>SUM(B46:P46)</f>
        <v>8161860.9786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807365.67</v>
      </c>
      <c r="C49" s="35">
        <f aca="true" t="shared" si="17" ref="C49:P49">SUM(C50:C64)</f>
        <v>192454.85</v>
      </c>
      <c r="D49" s="35">
        <f t="shared" si="17"/>
        <v>547715.83</v>
      </c>
      <c r="E49" s="35">
        <f t="shared" si="17"/>
        <v>200058.74</v>
      </c>
      <c r="F49" s="35">
        <f t="shared" si="17"/>
        <v>665845.39</v>
      </c>
      <c r="G49" s="35">
        <f t="shared" si="17"/>
        <v>197554.52</v>
      </c>
      <c r="H49" s="35">
        <f t="shared" si="17"/>
        <v>757939.38</v>
      </c>
      <c r="I49" s="35">
        <f t="shared" si="17"/>
        <v>865259.91</v>
      </c>
      <c r="J49" s="35">
        <f t="shared" si="17"/>
        <v>116936.21</v>
      </c>
      <c r="K49" s="35">
        <f t="shared" si="17"/>
        <v>687483.58</v>
      </c>
      <c r="L49" s="35">
        <f t="shared" si="17"/>
        <v>689831.02</v>
      </c>
      <c r="M49" s="35">
        <f t="shared" si="17"/>
        <v>923376.24</v>
      </c>
      <c r="N49" s="35">
        <f t="shared" si="17"/>
        <v>833286.29</v>
      </c>
      <c r="O49" s="35">
        <f t="shared" si="17"/>
        <v>442593.27</v>
      </c>
      <c r="P49" s="35">
        <f t="shared" si="17"/>
        <v>234160.09</v>
      </c>
      <c r="Q49" s="29">
        <f>SUM(Q50:Q64)</f>
        <v>8161860.99</v>
      </c>
      <c r="S49" s="64"/>
    </row>
    <row r="50" spans="1:20" ht="18.75" customHeight="1">
      <c r="A50" s="17" t="s">
        <v>82</v>
      </c>
      <c r="B50" s="35">
        <v>807365.67</v>
      </c>
      <c r="C50" s="34">
        <v>0</v>
      </c>
      <c r="D50" s="35">
        <v>547715.83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1355081.5</v>
      </c>
      <c r="R50"/>
      <c r="S50" s="64"/>
      <c r="T50" s="65"/>
    </row>
    <row r="51" spans="1:18" ht="18.75" customHeight="1">
      <c r="A51" s="17" t="s">
        <v>83</v>
      </c>
      <c r="B51" s="34">
        <v>0</v>
      </c>
      <c r="C51" s="35">
        <v>192454.85</v>
      </c>
      <c r="D51" s="34">
        <v>0</v>
      </c>
      <c r="E51" s="35">
        <v>200058.74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2">SUM(B51:P51)</f>
        <v>392513.58999999997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665845.39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665845.39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197554.52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197554.52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757939.38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757939.38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865259.91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865259.91</v>
      </c>
      <c r="V55"/>
    </row>
    <row r="56" spans="1:22" ht="18.75" customHeight="1">
      <c r="A56" s="17" t="s">
        <v>80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116936.21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116936.21</v>
      </c>
      <c r="V56"/>
    </row>
    <row r="57" spans="1:23" ht="18.75" customHeight="1">
      <c r="A57" s="17" t="s">
        <v>81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687483.58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687483.58</v>
      </c>
      <c r="W57"/>
    </row>
    <row r="58" spans="1:24" ht="18.75" customHeight="1">
      <c r="A58" s="17" t="s">
        <v>86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689831.02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689831.02</v>
      </c>
      <c r="X58"/>
    </row>
    <row r="59" spans="1:25" ht="18.75" customHeight="1">
      <c r="A59" s="17" t="s">
        <v>87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923376.24</v>
      </c>
      <c r="N59" s="34">
        <v>0</v>
      </c>
      <c r="O59" s="34">
        <v>0</v>
      </c>
      <c r="P59" s="34">
        <v>0</v>
      </c>
      <c r="Q59" s="29">
        <f t="shared" si="18"/>
        <v>923376.24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833286.29</v>
      </c>
      <c r="O60" s="34">
        <v>0</v>
      </c>
      <c r="P60" s="34">
        <v>0</v>
      </c>
      <c r="Q60" s="29">
        <f t="shared" si="18"/>
        <v>833286.29</v>
      </c>
      <c r="S60"/>
      <c r="Z60"/>
    </row>
    <row r="61" spans="1:27" ht="18.75" customHeight="1">
      <c r="A61" s="17" t="s">
        <v>88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442593.27</v>
      </c>
      <c r="P61" s="34">
        <v>0</v>
      </c>
      <c r="Q61" s="29">
        <f t="shared" si="18"/>
        <v>442593.27</v>
      </c>
      <c r="T61"/>
      <c r="AA61"/>
    </row>
    <row r="62" spans="1:28" ht="18.75" customHeight="1">
      <c r="A62" s="17" t="s">
        <v>89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234160.09</v>
      </c>
      <c r="Q62" s="29">
        <f t="shared" si="18"/>
        <v>234160.09</v>
      </c>
      <c r="R62"/>
      <c r="U62"/>
      <c r="AB62"/>
    </row>
    <row r="63" spans="1:28" ht="18.75" customHeight="1">
      <c r="A63" s="17" t="s">
        <v>90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77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84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85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78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79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93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94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95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 t="s">
        <v>98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2019-07-03T18:38:35Z</dcterms:modified>
  <cp:category/>
  <cp:version/>
  <cp:contentType/>
  <cp:contentStatus/>
</cp:coreProperties>
</file>