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<sst xmlns="http://schemas.openxmlformats.org/spreadsheetml/2006/main" count="104" uniqueCount="98">
  <si>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</si>
  <si>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</si>
  <si>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</si>
  <si>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</si>
  <si>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</si>
  <si>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</si>
  <si>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</si>
  <si>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</si>
  <si>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</si>
  <si>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</si>
  <si>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</si>
  <si>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</si>
  <si>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</si>
  <si>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</si>
  <si>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</si>
  <si>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</si>
  <si>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</si>
  <si>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</si>
  <si>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</si>
  <si>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</si>
  <si>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</si>
  <si>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</si>
  <si>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</si>
  <si>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</si>
  <si>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</si>
  <si>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</si>
  <si>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</si>
  <si>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</si>
  <si>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</si>
  <si>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</si>
  <si>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</si>
  <si>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</si>
  <si>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</si>
  <si>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</si>
  <si>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</si>
  <si>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</si>
  <si>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</si>
  <si>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</si>
  <si>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</si>
  <si>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</si>
  <si>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</si>
  <si>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</si>
  <si>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</si>
  <si>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</si>
  <si>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</si>
  <si>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</si>
  <si>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</si>
  <si>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</si>
  <si>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</si>
  <si>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</si>
  <si>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</si>
  <si>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</si>
  <si>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</si>
  <si>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</si>
  <si>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</si>
  <si>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</si>
  <si>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</si>
  <si>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</si>
  <si>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</si>
  <si>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</si>
  <si>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</si>
  <si>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</si>
  <si>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</si>
  <si>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</si>
  <si>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</si>
  <si>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</si>
  <si>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</si>
  <si>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</si>
  <si>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</si>
  <si>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</si>
  <si>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</si>
  <si>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</si>
  <si>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</si>
  <si>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</si>
  <si>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</si>
  <si>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</si>
  <si>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</si>
  <si>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</si>
  <si>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</si>
  <si>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</si>
  <si>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</si>
  <si>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</si>
  <si>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</si>
  <si>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</si>
  <si>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</si>
  <si>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</si>
  <si>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</si>
  <si>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</si>
  <si>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</si>
  <si>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</si>
  <si>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</si>
  <si>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</si>
  <si>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</si>
  <si>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</si>
  <si>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</si>
  <si>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</si>
  <si>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</si>
  <si>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25/06/19 - VENCIMENTO 02/07/19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</si>
</sst>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389093</v>
      </c>
      <c r="C7" s="10">
        <f>C8+C18+C22</f>
        <v>80754</v>
      </c>
      <c r="D7" s="10">
        <f>D8+D18+D22</f>
        <v>261232</v>
      </c>
      <c r="E7" s="10">
        <f t="shared" si="0"/>
        <v>80471</v>
      </c>
      <c r="F7" s="10">
        <f t="shared" si="0"/>
        <v>343407</v>
      </c>
      <c r="G7" s="10">
        <f t="shared" si="0"/>
        <v>67753</v>
      </c>
      <c r="H7" s="10">
        <f t="shared" si="0"/>
        <v>315340</v>
      </c>
      <c r="I7" s="10">
        <f t="shared" si="0"/>
        <v>483523</v>
      </c>
      <c r="J7" s="10">
        <f t="shared" si="0"/>
        <v>42380</v>
      </c>
      <c r="K7" s="10">
        <f t="shared" si="0"/>
        <v>293733</v>
      </c>
      <c r="L7" s="10">
        <f t="shared" si="0"/>
        <v>279412</v>
      </c>
      <c r="M7" s="10">
        <f t="shared" si="0"/>
        <v>410409</v>
      </c>
      <c r="N7" s="10">
        <f t="shared" si="0"/>
        <v>348341</v>
      </c>
      <c r="O7" s="10">
        <f t="shared" si="0"/>
        <v>144503</v>
      </c>
      <c r="P7" s="10">
        <f t="shared" si="0"/>
        <v>92719</v>
      </c>
      <c r="Q7" s="10">
        <f>+Q8+Q18+Q22</f>
        <v>3633070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169692</v>
      </c>
      <c r="C8" s="12">
        <f>+C9+C10+C14</f>
        <v>35540</v>
      </c>
      <c r="D8" s="12">
        <f>+D9+D10+D14</f>
        <v>123985</v>
      </c>
      <c r="E8" s="12">
        <f t="shared" si="1"/>
        <v>38135</v>
      </c>
      <c r="F8" s="12">
        <f t="shared" si="1"/>
        <v>174591</v>
      </c>
      <c r="G8" s="12">
        <f t="shared" si="1"/>
        <v>30069</v>
      </c>
      <c r="H8" s="12">
        <f t="shared" si="1"/>
        <v>149851</v>
      </c>
      <c r="I8" s="12">
        <f t="shared" si="1"/>
        <v>231454</v>
      </c>
      <c r="J8" s="12">
        <f t="shared" si="1"/>
        <v>20259</v>
      </c>
      <c r="K8" s="12">
        <f t="shared" si="1"/>
        <v>133860</v>
      </c>
      <c r="L8" s="12">
        <f t="shared" si="1"/>
        <v>131242</v>
      </c>
      <c r="M8" s="12">
        <f t="shared" si="1"/>
        <v>202448</v>
      </c>
      <c r="N8" s="12">
        <f t="shared" si="1"/>
        <v>161116</v>
      </c>
      <c r="O8" s="12">
        <f t="shared" si="1"/>
        <v>75512</v>
      </c>
      <c r="P8" s="12">
        <f t="shared" si="1"/>
        <v>51011</v>
      </c>
      <c r="Q8" s="12">
        <f>SUM(B8:P8)</f>
        <v>1728765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13675</v>
      </c>
      <c r="C9" s="14">
        <v>2859</v>
      </c>
      <c r="D9" s="14">
        <v>12014</v>
      </c>
      <c r="E9" s="14">
        <v>4565</v>
      </c>
      <c r="F9" s="14">
        <v>11061</v>
      </c>
      <c r="G9" s="14">
        <v>2174</v>
      </c>
      <c r="H9" s="14">
        <v>10257</v>
      </c>
      <c r="I9" s="14">
        <v>17519</v>
      </c>
      <c r="J9" s="14">
        <v>2177</v>
      </c>
      <c r="K9" s="14">
        <v>14211</v>
      </c>
      <c r="L9" s="14">
        <v>12631</v>
      </c>
      <c r="M9" s="14">
        <v>11079</v>
      </c>
      <c r="N9" s="14">
        <v>11945</v>
      </c>
      <c r="O9" s="14">
        <v>7227</v>
      </c>
      <c r="P9" s="14">
        <v>5206</v>
      </c>
      <c r="Q9" s="12">
        <f aca="true" t="shared" si="2" ref="Q9:Q17">SUM(B9:P9)</f>
        <v>138600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147793</v>
      </c>
      <c r="C10" s="14">
        <f t="shared" si="3"/>
        <v>30896</v>
      </c>
      <c r="D10" s="14">
        <f t="shared" si="3"/>
        <v>106265</v>
      </c>
      <c r="E10" s="14">
        <f t="shared" si="3"/>
        <v>31848</v>
      </c>
      <c r="F10" s="14">
        <f t="shared" si="3"/>
        <v>155206</v>
      </c>
      <c r="G10" s="14">
        <f t="shared" si="3"/>
        <v>26461</v>
      </c>
      <c r="H10" s="14">
        <f t="shared" si="3"/>
        <v>132022</v>
      </c>
      <c r="I10" s="14">
        <f t="shared" si="3"/>
        <v>201666</v>
      </c>
      <c r="J10" s="14">
        <f t="shared" si="3"/>
        <v>17277</v>
      </c>
      <c r="K10" s="14">
        <f t="shared" si="3"/>
        <v>113483</v>
      </c>
      <c r="L10" s="14">
        <f t="shared" si="3"/>
        <v>112367</v>
      </c>
      <c r="M10" s="14">
        <f t="shared" si="3"/>
        <v>181107</v>
      </c>
      <c r="N10" s="14">
        <f t="shared" si="3"/>
        <v>140570</v>
      </c>
      <c r="O10" s="14">
        <f t="shared" si="3"/>
        <v>65056</v>
      </c>
      <c r="P10" s="14">
        <f t="shared" si="3"/>
        <v>43939</v>
      </c>
      <c r="Q10" s="12">
        <f t="shared" si="2"/>
        <v>1505956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73964</v>
      </c>
      <c r="C11" s="14">
        <v>15423</v>
      </c>
      <c r="D11" s="14">
        <v>52056</v>
      </c>
      <c r="E11" s="14">
        <v>16833</v>
      </c>
      <c r="F11" s="14">
        <v>75074</v>
      </c>
      <c r="G11" s="14">
        <v>13156</v>
      </c>
      <c r="H11" s="14">
        <v>64507</v>
      </c>
      <c r="I11" s="14">
        <v>99110</v>
      </c>
      <c r="J11" s="14">
        <v>9033</v>
      </c>
      <c r="K11" s="14">
        <v>58515</v>
      </c>
      <c r="L11" s="14">
        <v>55521</v>
      </c>
      <c r="M11" s="14">
        <v>91416</v>
      </c>
      <c r="N11" s="14">
        <v>70376</v>
      </c>
      <c r="O11" s="14">
        <v>31254</v>
      </c>
      <c r="P11" s="14">
        <v>20739</v>
      </c>
      <c r="Q11" s="12">
        <f t="shared" si="2"/>
        <v>746977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67283</v>
      </c>
      <c r="C12" s="14">
        <v>14169</v>
      </c>
      <c r="D12" s="14">
        <v>47734</v>
      </c>
      <c r="E12" s="14">
        <v>13337</v>
      </c>
      <c r="F12" s="14">
        <v>74622</v>
      </c>
      <c r="G12" s="14">
        <v>11845</v>
      </c>
      <c r="H12" s="14">
        <v>60925</v>
      </c>
      <c r="I12" s="14">
        <v>90549</v>
      </c>
      <c r="J12" s="14">
        <v>7529</v>
      </c>
      <c r="K12" s="14">
        <v>49428</v>
      </c>
      <c r="L12" s="14">
        <v>51599</v>
      </c>
      <c r="M12" s="14">
        <v>82661</v>
      </c>
      <c r="N12" s="14">
        <v>64293</v>
      </c>
      <c r="O12" s="14">
        <v>30695</v>
      </c>
      <c r="P12" s="14">
        <v>21293</v>
      </c>
      <c r="Q12" s="12">
        <f t="shared" si="2"/>
        <v>687962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6546</v>
      </c>
      <c r="C13" s="14">
        <v>1304</v>
      </c>
      <c r="D13" s="14">
        <v>6475</v>
      </c>
      <c r="E13" s="14">
        <v>1678</v>
      </c>
      <c r="F13" s="14">
        <v>5510</v>
      </c>
      <c r="G13" s="14">
        <v>1460</v>
      </c>
      <c r="H13" s="14">
        <v>6590</v>
      </c>
      <c r="I13" s="14">
        <v>12007</v>
      </c>
      <c r="J13" s="14">
        <v>715</v>
      </c>
      <c r="K13" s="14">
        <v>5540</v>
      </c>
      <c r="L13" s="14">
        <v>5247</v>
      </c>
      <c r="M13" s="14">
        <v>7030</v>
      </c>
      <c r="N13" s="14">
        <v>5901</v>
      </c>
      <c r="O13" s="14">
        <v>3107</v>
      </c>
      <c r="P13" s="14">
        <v>1907</v>
      </c>
      <c r="Q13" s="12">
        <f t="shared" si="2"/>
        <v>71017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8224</v>
      </c>
      <c r="C14" s="14">
        <f t="shared" si="4"/>
        <v>1785</v>
      </c>
      <c r="D14" s="14">
        <f t="shared" si="4"/>
        <v>5706</v>
      </c>
      <c r="E14" s="14">
        <f t="shared" si="4"/>
        <v>1722</v>
      </c>
      <c r="F14" s="14">
        <f t="shared" si="4"/>
        <v>8324</v>
      </c>
      <c r="G14" s="14">
        <f t="shared" si="4"/>
        <v>1434</v>
      </c>
      <c r="H14" s="14">
        <f t="shared" si="4"/>
        <v>7572</v>
      </c>
      <c r="I14" s="14">
        <f t="shared" si="4"/>
        <v>12269</v>
      </c>
      <c r="J14" s="14">
        <f t="shared" si="4"/>
        <v>805</v>
      </c>
      <c r="K14" s="14">
        <f t="shared" si="4"/>
        <v>6166</v>
      </c>
      <c r="L14" s="14">
        <f t="shared" si="4"/>
        <v>6244</v>
      </c>
      <c r="M14" s="14">
        <f t="shared" si="4"/>
        <v>10262</v>
      </c>
      <c r="N14" s="14">
        <f t="shared" si="4"/>
        <v>8601</v>
      </c>
      <c r="O14" s="14">
        <f t="shared" si="4"/>
        <v>3229</v>
      </c>
      <c r="P14" s="14">
        <f t="shared" si="4"/>
        <v>1866</v>
      </c>
      <c r="Q14" s="12">
        <f t="shared" si="2"/>
        <v>84209</v>
      </c>
    </row>
    <row r="15" spans="1:28" ht="18.75" customHeight="1">
      <c r="A15" s="15" t="s">
        <v>13</v>
      </c>
      <c r="B15" s="14">
        <v>8207</v>
      </c>
      <c r="C15" s="14">
        <v>1782</v>
      </c>
      <c r="D15" s="14">
        <v>5704</v>
      </c>
      <c r="E15" s="14">
        <v>1721</v>
      </c>
      <c r="F15" s="14">
        <v>8311</v>
      </c>
      <c r="G15" s="14">
        <v>1434</v>
      </c>
      <c r="H15" s="14">
        <v>7566</v>
      </c>
      <c r="I15" s="14">
        <v>12260</v>
      </c>
      <c r="J15" s="14">
        <v>805</v>
      </c>
      <c r="K15" s="14">
        <v>6157</v>
      </c>
      <c r="L15" s="14">
        <v>6233</v>
      </c>
      <c r="M15" s="14">
        <v>10251</v>
      </c>
      <c r="N15" s="14">
        <v>8581</v>
      </c>
      <c r="O15" s="14">
        <v>3223</v>
      </c>
      <c r="P15" s="14">
        <v>1859</v>
      </c>
      <c r="Q15" s="12">
        <f t="shared" si="2"/>
        <v>84094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5</v>
      </c>
      <c r="C16" s="14">
        <v>0</v>
      </c>
      <c r="D16" s="14">
        <v>2</v>
      </c>
      <c r="E16" s="14">
        <v>1</v>
      </c>
      <c r="F16" s="14">
        <v>8</v>
      </c>
      <c r="G16" s="14">
        <v>0</v>
      </c>
      <c r="H16" s="14">
        <v>1</v>
      </c>
      <c r="I16" s="14">
        <v>2</v>
      </c>
      <c r="J16" s="14">
        <v>0</v>
      </c>
      <c r="K16" s="14">
        <v>6</v>
      </c>
      <c r="L16" s="14">
        <v>6</v>
      </c>
      <c r="M16" s="14">
        <v>6</v>
      </c>
      <c r="N16" s="14">
        <v>8</v>
      </c>
      <c r="O16" s="14">
        <v>5</v>
      </c>
      <c r="P16" s="14">
        <v>6</v>
      </c>
      <c r="Q16" s="12">
        <f t="shared" si="2"/>
        <v>56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12</v>
      </c>
      <c r="C17" s="14">
        <v>3</v>
      </c>
      <c r="D17" s="14">
        <v>0</v>
      </c>
      <c r="E17" s="14">
        <v>0</v>
      </c>
      <c r="F17" s="14">
        <v>5</v>
      </c>
      <c r="G17" s="14">
        <v>0</v>
      </c>
      <c r="H17" s="14">
        <v>5</v>
      </c>
      <c r="I17" s="14">
        <v>7</v>
      </c>
      <c r="J17" s="14">
        <v>0</v>
      </c>
      <c r="K17" s="14">
        <v>3</v>
      </c>
      <c r="L17" s="14">
        <v>5</v>
      </c>
      <c r="M17" s="14">
        <v>5</v>
      </c>
      <c r="N17" s="14">
        <v>12</v>
      </c>
      <c r="O17" s="14">
        <v>1</v>
      </c>
      <c r="P17" s="14">
        <v>1</v>
      </c>
      <c r="Q17" s="12">
        <f t="shared" si="2"/>
        <v>59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109435</v>
      </c>
      <c r="C18" s="18">
        <f t="shared" si="5"/>
        <v>20869</v>
      </c>
      <c r="D18" s="18">
        <f t="shared" si="5"/>
        <v>61793</v>
      </c>
      <c r="E18" s="18">
        <f t="shared" si="5"/>
        <v>19603</v>
      </c>
      <c r="F18" s="18">
        <f t="shared" si="5"/>
        <v>69916</v>
      </c>
      <c r="G18" s="18">
        <f t="shared" si="5"/>
        <v>14587</v>
      </c>
      <c r="H18" s="18">
        <f t="shared" si="5"/>
        <v>69243</v>
      </c>
      <c r="I18" s="18">
        <f t="shared" si="5"/>
        <v>105083</v>
      </c>
      <c r="J18" s="18">
        <f t="shared" si="5"/>
        <v>10090</v>
      </c>
      <c r="K18" s="18">
        <f t="shared" si="5"/>
        <v>74178</v>
      </c>
      <c r="L18" s="18">
        <f t="shared" si="5"/>
        <v>68881</v>
      </c>
      <c r="M18" s="18">
        <f t="shared" si="5"/>
        <v>108206</v>
      </c>
      <c r="N18" s="18">
        <f t="shared" si="5"/>
        <v>108720</v>
      </c>
      <c r="O18" s="18">
        <f t="shared" si="5"/>
        <v>42050</v>
      </c>
      <c r="P18" s="18">
        <f t="shared" si="5"/>
        <v>25280</v>
      </c>
      <c r="Q18" s="12">
        <f aca="true" t="shared" si="6" ref="Q18:Q24">SUM(B18:P18)</f>
        <v>907934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58522</v>
      </c>
      <c r="C19" s="14">
        <v>11268</v>
      </c>
      <c r="D19" s="14">
        <v>34371</v>
      </c>
      <c r="E19" s="14">
        <v>11928</v>
      </c>
      <c r="F19" s="14">
        <v>37739</v>
      </c>
      <c r="G19" s="14">
        <v>8080</v>
      </c>
      <c r="H19" s="14">
        <v>37573</v>
      </c>
      <c r="I19" s="14">
        <v>58453</v>
      </c>
      <c r="J19" s="14">
        <v>5953</v>
      </c>
      <c r="K19" s="14">
        <v>42804</v>
      </c>
      <c r="L19" s="14">
        <v>37178</v>
      </c>
      <c r="M19" s="14">
        <v>58967</v>
      </c>
      <c r="N19" s="14">
        <v>57210</v>
      </c>
      <c r="O19" s="14">
        <v>22418</v>
      </c>
      <c r="P19" s="14">
        <v>13244</v>
      </c>
      <c r="Q19" s="12">
        <f t="shared" si="6"/>
        <v>495708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47295</v>
      </c>
      <c r="C20" s="14">
        <v>8949</v>
      </c>
      <c r="D20" s="14">
        <v>24874</v>
      </c>
      <c r="E20" s="14">
        <v>6965</v>
      </c>
      <c r="F20" s="14">
        <v>30156</v>
      </c>
      <c r="G20" s="14">
        <v>5951</v>
      </c>
      <c r="H20" s="14">
        <v>29041</v>
      </c>
      <c r="I20" s="14">
        <v>42080</v>
      </c>
      <c r="J20" s="14">
        <v>3822</v>
      </c>
      <c r="K20" s="14">
        <v>28994</v>
      </c>
      <c r="L20" s="14">
        <v>29401</v>
      </c>
      <c r="M20" s="14">
        <v>45799</v>
      </c>
      <c r="N20" s="14">
        <v>48083</v>
      </c>
      <c r="O20" s="14">
        <v>18192</v>
      </c>
      <c r="P20" s="14">
        <v>11214</v>
      </c>
      <c r="Q20" s="12">
        <f t="shared" si="6"/>
        <v>380816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3618</v>
      </c>
      <c r="C21" s="14">
        <v>652</v>
      </c>
      <c r="D21" s="14">
        <v>2548</v>
      </c>
      <c r="E21" s="14">
        <v>710</v>
      </c>
      <c r="F21" s="14">
        <v>2021</v>
      </c>
      <c r="G21" s="14">
        <v>556</v>
      </c>
      <c r="H21" s="14">
        <v>2629</v>
      </c>
      <c r="I21" s="14">
        <v>4550</v>
      </c>
      <c r="J21" s="14">
        <v>315</v>
      </c>
      <c r="K21" s="14">
        <v>2380</v>
      </c>
      <c r="L21" s="14">
        <v>2302</v>
      </c>
      <c r="M21" s="14">
        <v>3440</v>
      </c>
      <c r="N21" s="14">
        <v>3427</v>
      </c>
      <c r="O21" s="14">
        <v>1440</v>
      </c>
      <c r="P21" s="14">
        <v>822</v>
      </c>
      <c r="Q21" s="12">
        <f t="shared" si="6"/>
        <v>31410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109966</v>
      </c>
      <c r="C22" s="14">
        <f t="shared" si="7"/>
        <v>24345</v>
      </c>
      <c r="D22" s="14">
        <f t="shared" si="7"/>
        <v>75454</v>
      </c>
      <c r="E22" s="14">
        <f t="shared" si="7"/>
        <v>22733</v>
      </c>
      <c r="F22" s="14">
        <f t="shared" si="7"/>
        <v>98900</v>
      </c>
      <c r="G22" s="14">
        <f t="shared" si="7"/>
        <v>23097</v>
      </c>
      <c r="H22" s="14">
        <f t="shared" si="7"/>
        <v>96246</v>
      </c>
      <c r="I22" s="14">
        <f t="shared" si="7"/>
        <v>146986</v>
      </c>
      <c r="J22" s="14">
        <f t="shared" si="7"/>
        <v>12031</v>
      </c>
      <c r="K22" s="14">
        <f t="shared" si="7"/>
        <v>85695</v>
      </c>
      <c r="L22" s="14">
        <f t="shared" si="7"/>
        <v>79289</v>
      </c>
      <c r="M22" s="14">
        <f t="shared" si="7"/>
        <v>99755</v>
      </c>
      <c r="N22" s="14">
        <f t="shared" si="7"/>
        <v>78505</v>
      </c>
      <c r="O22" s="14">
        <f t="shared" si="7"/>
        <v>26941</v>
      </c>
      <c r="P22" s="14">
        <f t="shared" si="7"/>
        <v>16428</v>
      </c>
      <c r="Q22" s="12">
        <f t="shared" si="6"/>
        <v>996371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67628</v>
      </c>
      <c r="C23" s="14">
        <v>14351</v>
      </c>
      <c r="D23" s="14">
        <v>52670</v>
      </c>
      <c r="E23" s="14">
        <v>15573</v>
      </c>
      <c r="F23" s="14">
        <v>62180</v>
      </c>
      <c r="G23" s="14">
        <v>16003</v>
      </c>
      <c r="H23" s="14">
        <v>62153</v>
      </c>
      <c r="I23" s="14">
        <v>101138</v>
      </c>
      <c r="J23" s="14">
        <v>9014</v>
      </c>
      <c r="K23" s="14">
        <v>59189</v>
      </c>
      <c r="L23" s="14">
        <v>53063</v>
      </c>
      <c r="M23" s="14">
        <v>64940</v>
      </c>
      <c r="N23" s="14">
        <v>52086</v>
      </c>
      <c r="O23" s="14">
        <v>18067</v>
      </c>
      <c r="P23" s="14">
        <v>9992</v>
      </c>
      <c r="Q23" s="12">
        <f t="shared" si="6"/>
        <v>658047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42338</v>
      </c>
      <c r="C24" s="14">
        <v>9994</v>
      </c>
      <c r="D24" s="14">
        <v>22784</v>
      </c>
      <c r="E24" s="14">
        <v>7160</v>
      </c>
      <c r="F24" s="14">
        <v>36720</v>
      </c>
      <c r="G24" s="14">
        <v>7094</v>
      </c>
      <c r="H24" s="14">
        <v>34093</v>
      </c>
      <c r="I24" s="14">
        <v>45848</v>
      </c>
      <c r="J24" s="14">
        <v>3017</v>
      </c>
      <c r="K24" s="14">
        <v>26506</v>
      </c>
      <c r="L24" s="14">
        <v>26226</v>
      </c>
      <c r="M24" s="14">
        <v>34815</v>
      </c>
      <c r="N24" s="14">
        <v>26419</v>
      </c>
      <c r="O24" s="14">
        <v>8874</v>
      </c>
      <c r="P24" s="14">
        <v>6436</v>
      </c>
      <c r="Q24" s="12">
        <f t="shared" si="6"/>
        <v>338324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878867.9561</v>
      </c>
      <c r="C28" s="56">
        <f>C29+C30</f>
        <v>210100.31720000002</v>
      </c>
      <c r="D28" s="56">
        <f>D29+D30</f>
        <v>611656.786</v>
      </c>
      <c r="E28" s="56">
        <f aca="true" t="shared" si="8" ref="E28:P28">E29+E30</f>
        <v>223147.3938</v>
      </c>
      <c r="F28" s="56">
        <f t="shared" si="8"/>
        <v>722473.316</v>
      </c>
      <c r="G28" s="56">
        <f t="shared" si="8"/>
        <v>211470.6636</v>
      </c>
      <c r="H28" s="56">
        <f t="shared" si="8"/>
        <v>767078.538</v>
      </c>
      <c r="I28" s="56">
        <f t="shared" si="8"/>
        <v>951501.8194</v>
      </c>
      <c r="J28" s="56">
        <f t="shared" si="8"/>
        <v>106161.9</v>
      </c>
      <c r="K28" s="56">
        <f t="shared" si="8"/>
        <v>675205.1646</v>
      </c>
      <c r="L28" s="56">
        <f t="shared" si="8"/>
        <v>750995.786</v>
      </c>
      <c r="M28" s="56">
        <f t="shared" si="8"/>
        <v>961528.7607</v>
      </c>
      <c r="N28" s="56">
        <f t="shared" si="8"/>
        <v>911585.5504000001</v>
      </c>
      <c r="O28" s="56">
        <f t="shared" si="8"/>
        <v>481433.0326</v>
      </c>
      <c r="P28" s="56">
        <f t="shared" si="8"/>
        <v>260712.8254</v>
      </c>
      <c r="Q28" s="56">
        <f>SUM(B28:P28)</f>
        <v>8723919.8098</v>
      </c>
      <c r="S28" s="62"/>
    </row>
    <row r="29" spans="1:17" ht="18.75" customHeight="1">
      <c r="A29" s="54" t="s">
        <v>38</v>
      </c>
      <c r="B29" s="52">
        <f aca="true" t="shared" si="9" ref="B29:P29">B26*B7</f>
        <v>874564.3361</v>
      </c>
      <c r="C29" s="52">
        <f>C26*C7</f>
        <v>208894.44720000002</v>
      </c>
      <c r="D29" s="52">
        <f>D26*D7</f>
        <v>604882.696</v>
      </c>
      <c r="E29" s="52">
        <f t="shared" si="9"/>
        <v>221922.9238</v>
      </c>
      <c r="F29" s="52">
        <f t="shared" si="9"/>
        <v>710165.676</v>
      </c>
      <c r="G29" s="52">
        <f t="shared" si="9"/>
        <v>211470.6636</v>
      </c>
      <c r="H29" s="52">
        <f t="shared" si="9"/>
        <v>748837.8979999999</v>
      </c>
      <c r="I29" s="52">
        <f t="shared" si="9"/>
        <v>946641.3294</v>
      </c>
      <c r="J29" s="52">
        <f t="shared" si="9"/>
        <v>106161.9</v>
      </c>
      <c r="K29" s="52">
        <f t="shared" si="9"/>
        <v>671532.3846</v>
      </c>
      <c r="L29" s="52">
        <f t="shared" si="9"/>
        <v>732199.146</v>
      </c>
      <c r="M29" s="52">
        <f t="shared" si="9"/>
        <v>940780.5507</v>
      </c>
      <c r="N29" s="52">
        <f t="shared" si="9"/>
        <v>893285.6604</v>
      </c>
      <c r="O29" s="52">
        <f t="shared" si="9"/>
        <v>467351.6026</v>
      </c>
      <c r="P29" s="52">
        <f t="shared" si="9"/>
        <v>256516.3854</v>
      </c>
      <c r="Q29" s="53">
        <f>SUM(B29:P29)</f>
        <v>8595207.599799998</v>
      </c>
    </row>
    <row r="30" spans="1:28" ht="18.75" customHeight="1">
      <c r="A30" s="17" t="s">
        <v>36</v>
      </c>
      <c r="B30" s="52">
        <v>4303.62</v>
      </c>
      <c r="C30" s="52">
        <v>1205.87</v>
      </c>
      <c r="D30" s="52">
        <v>6774.09</v>
      </c>
      <c r="E30" s="52">
        <v>1224.47</v>
      </c>
      <c r="F30" s="52">
        <v>12307.64</v>
      </c>
      <c r="G30" s="52">
        <v>0</v>
      </c>
      <c r="H30" s="52">
        <v>18240.64</v>
      </c>
      <c r="I30" s="52">
        <v>4860.49</v>
      </c>
      <c r="J30" s="52">
        <v>0</v>
      </c>
      <c r="K30" s="52">
        <v>3672.78</v>
      </c>
      <c r="L30" s="52">
        <v>18796.64</v>
      </c>
      <c r="M30" s="52">
        <v>20748.21</v>
      </c>
      <c r="N30" s="52">
        <v>18299.89</v>
      </c>
      <c r="O30" s="52">
        <v>14081.43</v>
      </c>
      <c r="P30" s="52">
        <v>4196.44</v>
      </c>
      <c r="Q30" s="53">
        <f>SUM(B30:P30)</f>
        <v>128712.20999999999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-58802.5</v>
      </c>
      <c r="C32" s="25">
        <f>+C33+C35+C42+C43+C44-C45</f>
        <v>-12293.7</v>
      </c>
      <c r="D32" s="25">
        <f>+D33+D35+D42+D43+D44-D45</f>
        <v>-51660.2</v>
      </c>
      <c r="E32" s="25">
        <f t="shared" si="10"/>
        <v>-19629.5</v>
      </c>
      <c r="F32" s="25">
        <f t="shared" si="10"/>
        <v>-47562.3</v>
      </c>
      <c r="G32" s="25">
        <f t="shared" si="10"/>
        <v>-9348.2</v>
      </c>
      <c r="H32" s="25">
        <f t="shared" si="10"/>
        <v>-44105.1</v>
      </c>
      <c r="I32" s="25">
        <f t="shared" si="10"/>
        <v>-75331.7</v>
      </c>
      <c r="J32" s="25">
        <f t="shared" si="10"/>
        <v>-9361.1</v>
      </c>
      <c r="K32" s="25">
        <f t="shared" si="10"/>
        <v>-61107.3</v>
      </c>
      <c r="L32" s="25">
        <f t="shared" si="10"/>
        <v>-54313.3</v>
      </c>
      <c r="M32" s="25">
        <f t="shared" si="10"/>
        <v>-47639.7</v>
      </c>
      <c r="N32" s="25">
        <f t="shared" si="10"/>
        <v>-51363.5</v>
      </c>
      <c r="O32" s="25">
        <f t="shared" si="10"/>
        <v>-31076.1</v>
      </c>
      <c r="P32" s="25">
        <f t="shared" si="10"/>
        <v>-22385.8</v>
      </c>
      <c r="Q32" s="25">
        <f t="shared" si="10"/>
        <v>-595980</v>
      </c>
    </row>
    <row r="33" spans="1:17" ht="18.75" customHeight="1">
      <c r="A33" s="17" t="s">
        <v>62</v>
      </c>
      <c r="B33" s="26">
        <f>+B34</f>
        <v>-58802.5</v>
      </c>
      <c r="C33" s="26">
        <f>+C34</f>
        <v>-12293.7</v>
      </c>
      <c r="D33" s="26">
        <f>+D34</f>
        <v>-51660.2</v>
      </c>
      <c r="E33" s="26">
        <f aca="true" t="shared" si="11" ref="E33:Q33">+E34</f>
        <v>-19629.5</v>
      </c>
      <c r="F33" s="26">
        <f t="shared" si="11"/>
        <v>-47562.3</v>
      </c>
      <c r="G33" s="26">
        <f t="shared" si="11"/>
        <v>-9348.2</v>
      </c>
      <c r="H33" s="26">
        <f t="shared" si="11"/>
        <v>-44105.1</v>
      </c>
      <c r="I33" s="26">
        <f t="shared" si="11"/>
        <v>-75331.7</v>
      </c>
      <c r="J33" s="26">
        <f t="shared" si="11"/>
        <v>-9361.1</v>
      </c>
      <c r="K33" s="26">
        <f t="shared" si="11"/>
        <v>-61107.3</v>
      </c>
      <c r="L33" s="26">
        <f t="shared" si="11"/>
        <v>-54313.3</v>
      </c>
      <c r="M33" s="26">
        <f t="shared" si="11"/>
        <v>-47639.7</v>
      </c>
      <c r="N33" s="26">
        <f t="shared" si="11"/>
        <v>-51363.5</v>
      </c>
      <c r="O33" s="26">
        <f t="shared" si="11"/>
        <v>-31076.1</v>
      </c>
      <c r="P33" s="26">
        <f t="shared" si="11"/>
        <v>-22385.8</v>
      </c>
      <c r="Q33" s="26">
        <f t="shared" si="11"/>
        <v>-595980</v>
      </c>
    </row>
    <row r="34" spans="1:28" ht="18.75" customHeight="1">
      <c r="A34" s="13" t="s">
        <v>39</v>
      </c>
      <c r="B34" s="20">
        <f aca="true" t="shared" si="12" ref="B34:G34">ROUND(-B9*$F$3,2)</f>
        <v>-58802.5</v>
      </c>
      <c r="C34" s="20">
        <f t="shared" si="12"/>
        <v>-12293.7</v>
      </c>
      <c r="D34" s="20">
        <f t="shared" si="12"/>
        <v>-51660.2</v>
      </c>
      <c r="E34" s="20">
        <f t="shared" si="12"/>
        <v>-19629.5</v>
      </c>
      <c r="F34" s="20">
        <f t="shared" si="12"/>
        <v>-47562.3</v>
      </c>
      <c r="G34" s="20">
        <f t="shared" si="12"/>
        <v>-9348.2</v>
      </c>
      <c r="H34" s="20">
        <f aca="true" t="shared" si="13" ref="H34:P34">ROUND(-H9*$F$3,2)</f>
        <v>-44105.1</v>
      </c>
      <c r="I34" s="20">
        <f t="shared" si="13"/>
        <v>-75331.7</v>
      </c>
      <c r="J34" s="20">
        <f t="shared" si="13"/>
        <v>-9361.1</v>
      </c>
      <c r="K34" s="20">
        <f>ROUND(-K9*$F$3,2)</f>
        <v>-61107.3</v>
      </c>
      <c r="L34" s="20">
        <f>ROUND(-L9*$F$3,2)</f>
        <v>-54313.3</v>
      </c>
      <c r="M34" s="20">
        <f>ROUND(-M9*$F$3,2)</f>
        <v>-47639.7</v>
      </c>
      <c r="N34" s="20">
        <f>ROUND(-N9*$F$3,2)</f>
        <v>-51363.5</v>
      </c>
      <c r="O34" s="20">
        <f t="shared" si="13"/>
        <v>-31076.1</v>
      </c>
      <c r="P34" s="20">
        <f t="shared" si="13"/>
        <v>-22385.8</v>
      </c>
      <c r="Q34" s="44">
        <f aca="true" t="shared" si="14" ref="Q34:Q45">SUM(B34:P34)</f>
        <v>-595980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820065.4561</v>
      </c>
      <c r="C46" s="29">
        <f t="shared" si="16"/>
        <v>197806.6172</v>
      </c>
      <c r="D46" s="29">
        <f t="shared" si="16"/>
        <v>559996.586</v>
      </c>
      <c r="E46" s="29">
        <f t="shared" si="16"/>
        <v>203517.8938</v>
      </c>
      <c r="F46" s="29">
        <f t="shared" si="16"/>
        <v>674911.016</v>
      </c>
      <c r="G46" s="29">
        <f t="shared" si="16"/>
        <v>202122.4636</v>
      </c>
      <c r="H46" s="29">
        <f t="shared" si="16"/>
        <v>722973.438</v>
      </c>
      <c r="I46" s="29">
        <f t="shared" si="16"/>
        <v>876170.1194000001</v>
      </c>
      <c r="J46" s="29">
        <f t="shared" si="16"/>
        <v>96800.79999999999</v>
      </c>
      <c r="K46" s="29">
        <f t="shared" si="16"/>
        <v>614097.8646</v>
      </c>
      <c r="L46" s="29">
        <f t="shared" si="16"/>
        <v>696682.4859999999</v>
      </c>
      <c r="M46" s="29">
        <f t="shared" si="16"/>
        <v>913889.0607</v>
      </c>
      <c r="N46" s="29">
        <f t="shared" si="16"/>
        <v>860222.0504000001</v>
      </c>
      <c r="O46" s="29">
        <f t="shared" si="16"/>
        <v>450356.9326</v>
      </c>
      <c r="P46" s="29">
        <f t="shared" si="16"/>
        <v>238327.0254</v>
      </c>
      <c r="Q46" s="29">
        <f>SUM(B46:P46)</f>
        <v>8127939.809799999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820065.46</v>
      </c>
      <c r="C49" s="35">
        <f aca="true" t="shared" si="17" ref="C49:P49">SUM(C50:C64)</f>
        <v>197806.62</v>
      </c>
      <c r="D49" s="35">
        <f t="shared" si="17"/>
        <v>559996.59</v>
      </c>
      <c r="E49" s="35">
        <f t="shared" si="17"/>
        <v>203517.89</v>
      </c>
      <c r="F49" s="35">
        <f t="shared" si="17"/>
        <v>674911.02</v>
      </c>
      <c r="G49" s="35">
        <f t="shared" si="17"/>
        <v>202122.46</v>
      </c>
      <c r="H49" s="35">
        <f t="shared" si="17"/>
        <v>722973.44</v>
      </c>
      <c r="I49" s="35">
        <f t="shared" si="17"/>
        <v>876170.12</v>
      </c>
      <c r="J49" s="35">
        <f t="shared" si="17"/>
        <v>96800.8</v>
      </c>
      <c r="K49" s="35">
        <f t="shared" si="17"/>
        <v>614097.87</v>
      </c>
      <c r="L49" s="35">
        <f t="shared" si="17"/>
        <v>696682.49</v>
      </c>
      <c r="M49" s="35">
        <f t="shared" si="17"/>
        <v>913889.06</v>
      </c>
      <c r="N49" s="35">
        <f t="shared" si="17"/>
        <v>860222.05</v>
      </c>
      <c r="O49" s="35">
        <f t="shared" si="17"/>
        <v>450356.93</v>
      </c>
      <c r="P49" s="35">
        <f t="shared" si="17"/>
        <v>238327.03</v>
      </c>
      <c r="Q49" s="29">
        <f>SUM(Q50:Q64)</f>
        <v>8127939.83</v>
      </c>
      <c r="S49" s="64"/>
    </row>
    <row r="50" spans="1:20" ht="18.75" customHeight="1">
      <c r="A50" s="17" t="s">
        <v>83</v>
      </c>
      <c r="B50" s="35">
        <v>820065.46</v>
      </c>
      <c r="C50" s="34">
        <v>0</v>
      </c>
      <c r="D50" s="35">
        <v>559996.59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1380062.0499999998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197806.62</v>
      </c>
      <c r="D51" s="34">
        <v>0</v>
      </c>
      <c r="E51" s="35">
        <v>203517.89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401324.51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674911.02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674911.02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202122.46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202122.46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722973.44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722973.44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876170.12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876170.12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5">
        <v>96800.8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96800.8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614097.87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614097.87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696682.49</v>
      </c>
      <c r="M58" s="34">
        <v>0</v>
      </c>
      <c r="N58" s="34">
        <v>0</v>
      </c>
      <c r="O58" s="34">
        <v>0</v>
      </c>
      <c r="P58" s="34">
        <v>0</v>
      </c>
      <c r="Q58" s="26">
        <f t="shared" si="18"/>
        <v>696682.49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913889.06</v>
      </c>
      <c r="N59" s="34">
        <v>0</v>
      </c>
      <c r="O59" s="34">
        <v>0</v>
      </c>
      <c r="P59" s="34">
        <v>0</v>
      </c>
      <c r="Q59" s="29">
        <f t="shared" si="18"/>
        <v>913889.06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860222.05</v>
      </c>
      <c r="O60" s="34">
        <v>0</v>
      </c>
      <c r="P60" s="34">
        <v>0</v>
      </c>
      <c r="Q60" s="26">
        <f t="shared" si="18"/>
        <v>860222.05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450356.93</v>
      </c>
      <c r="P61" s="34">
        <v>0</v>
      </c>
      <c r="Q61" s="29">
        <f t="shared" si="18"/>
        <v>450356.93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238327.03</v>
      </c>
      <c r="Q62" s="26">
        <f t="shared" si="18"/>
        <v>238327.03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2019-07-03T18:25:35Z</dcterms:modified>
  <cp:category/>
  <cp:version/>
  <cp:contentType/>
  <cp:contentStatus/>
</cp:coreProperties>
</file>