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<sst xmlns="http://schemas.openxmlformats.org/spreadsheetml/2006/main" count="99" uniqueCount="97">
  <si>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</si>
  <si>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</si>
  <si>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</si>
  <si>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</si>
  <si>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</si>
  <si>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</si>
  <si>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</si>
  <si>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</si>
  <si>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</si>
  <si>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</si>
  <si>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</si>
  <si>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</si>
  <si>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</si>
  <si>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</si>
  <si>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</si>
  <si>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</si>
  <si>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</si>
  <si>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</si>
  <si>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</si>
  <si>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</si>
  <si>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</si>
  <si>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</si>
  <si>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</si>
  <si>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</si>
  <si>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</si>
  <si>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</si>
  <si>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</si>
  <si>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</si>
  <si>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</si>
  <si>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</si>
  <si>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</si>
  <si>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</si>
  <si>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</si>
  <si>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</si>
  <si>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</si>
  <si>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</si>
  <si>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</si>
  <si>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</si>
  <si>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</si>
  <si>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</si>
  <si>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</si>
  <si>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</si>
  <si>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</si>
  <si>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</si>
  <si>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</si>
  <si>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</si>
  <si>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</si>
  <si>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</si>
  <si>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</si>
  <si>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</si>
  <si>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</si>
  <si>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</si>
  <si>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</si>
  <si>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</si>
  <si>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</si>
  <si>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</si>
  <si>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</si>
  <si>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</si>
  <si>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</si>
  <si>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</si>
  <si>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</si>
  <si>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</si>
  <si>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</si>
  <si>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</si>
  <si>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</si>
  <si>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</si>
  <si>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</si>
  <si>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</si>
  <si>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</si>
  <si>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</si>
  <si>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</si>
  <si>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</si>
  <si>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</si>
  <si>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</si>
  <si>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</si>
  <si>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</si>
  <si>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</si>
  <si>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</si>
  <si>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</si>
  <si>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</si>
  <si>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</si>
  <si>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</si>
  <si>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</si>
  <si>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</si>
  <si>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</si>
  <si>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</si>
  <si>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</si>
  <si>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</si>
  <si>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</si>
  <si>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</si>
  <si>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</si>
  <si>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</si>
  <si>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</si>
  <si>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</si>
  <si>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</si>
  <si>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</si>
  <si>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17/06/19 - VENCIMENTO 25/06/19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</si>
</sst>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472425</v>
      </c>
      <c r="C7" s="10">
        <f t="shared" si="0"/>
        <v>346031</v>
      </c>
      <c r="D7" s="10">
        <f t="shared" si="0"/>
        <v>353291</v>
      </c>
      <c r="E7" s="10">
        <f t="shared" si="0"/>
        <v>68681</v>
      </c>
      <c r="F7" s="10">
        <f t="shared" si="0"/>
        <v>324048</v>
      </c>
      <c r="G7" s="10">
        <f t="shared" si="0"/>
        <v>495971</v>
      </c>
      <c r="H7" s="10">
        <f t="shared" si="0"/>
        <v>344133</v>
      </c>
      <c r="I7" s="10">
        <f t="shared" si="0"/>
        <v>33730</v>
      </c>
      <c r="J7" s="10">
        <f t="shared" si="0"/>
        <v>415588</v>
      </c>
      <c r="K7" s="10">
        <f t="shared" si="0"/>
        <v>281945</v>
      </c>
      <c r="L7" s="10">
        <f t="shared" si="0"/>
        <v>337972</v>
      </c>
      <c r="M7" s="10">
        <f t="shared" si="0"/>
        <v>140757</v>
      </c>
      <c r="N7" s="10">
        <f t="shared" si="0"/>
        <v>95015</v>
      </c>
      <c r="O7" s="10">
        <f>+O8+O18+O22</f>
        <v>3709587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205658</v>
      </c>
      <c r="C8" s="12">
        <f t="shared" si="1"/>
        <v>162582</v>
      </c>
      <c r="D8" s="12">
        <f t="shared" si="1"/>
        <v>179710</v>
      </c>
      <c r="E8" s="12">
        <f t="shared" si="1"/>
        <v>30494</v>
      </c>
      <c r="F8" s="12">
        <f t="shared" si="1"/>
        <v>151826</v>
      </c>
      <c r="G8" s="12">
        <f t="shared" si="1"/>
        <v>235793</v>
      </c>
      <c r="H8" s="12">
        <f t="shared" si="1"/>
        <v>155791</v>
      </c>
      <c r="I8" s="12">
        <f t="shared" si="1"/>
        <v>15512</v>
      </c>
      <c r="J8" s="12">
        <f t="shared" si="1"/>
        <v>204537</v>
      </c>
      <c r="K8" s="12">
        <f t="shared" si="1"/>
        <v>132456</v>
      </c>
      <c r="L8" s="12">
        <f t="shared" si="1"/>
        <v>156463</v>
      </c>
      <c r="M8" s="12">
        <f t="shared" si="1"/>
        <v>73554</v>
      </c>
      <c r="N8" s="12">
        <f t="shared" si="1"/>
        <v>52321</v>
      </c>
      <c r="O8" s="12">
        <f>SUM(B8:N8)</f>
        <v>1756697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18393</v>
      </c>
      <c r="C9" s="14">
        <v>18006</v>
      </c>
      <c r="D9" s="14">
        <v>12904</v>
      </c>
      <c r="E9" s="14">
        <v>2480</v>
      </c>
      <c r="F9" s="14">
        <v>11537</v>
      </c>
      <c r="G9" s="14">
        <v>19199</v>
      </c>
      <c r="H9" s="14">
        <v>17189</v>
      </c>
      <c r="I9" s="14">
        <v>1641</v>
      </c>
      <c r="J9" s="14">
        <v>12177</v>
      </c>
      <c r="K9" s="14">
        <v>13775</v>
      </c>
      <c r="L9" s="14">
        <v>11278</v>
      </c>
      <c r="M9" s="14">
        <v>7452</v>
      </c>
      <c r="N9" s="14">
        <v>5670</v>
      </c>
      <c r="O9" s="12">
        <f aca="true" t="shared" si="2" ref="O9:O17">SUM(B9:N9)</f>
        <v>151701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177330</v>
      </c>
      <c r="C10" s="14">
        <f>C11+C12+C13</f>
        <v>137064</v>
      </c>
      <c r="D10" s="14">
        <f>D11+D12+D13</f>
        <v>158492</v>
      </c>
      <c r="E10" s="14">
        <f>E11+E12+E13</f>
        <v>26611</v>
      </c>
      <c r="F10" s="14">
        <f aca="true" t="shared" si="3" ref="F10:N10">F11+F12+F13</f>
        <v>132885</v>
      </c>
      <c r="G10" s="14">
        <f t="shared" si="3"/>
        <v>204364</v>
      </c>
      <c r="H10" s="14">
        <f>H11+H12+H13</f>
        <v>131502</v>
      </c>
      <c r="I10" s="14">
        <f>I11+I12+I13</f>
        <v>13135</v>
      </c>
      <c r="J10" s="14">
        <f>J11+J12+J13</f>
        <v>182133</v>
      </c>
      <c r="K10" s="14">
        <f>K11+K12+K13</f>
        <v>112533</v>
      </c>
      <c r="L10" s="14">
        <f>L11+L12+L13</f>
        <v>136891</v>
      </c>
      <c r="M10" s="14">
        <f t="shared" si="3"/>
        <v>62925</v>
      </c>
      <c r="N10" s="14">
        <f t="shared" si="3"/>
        <v>44796</v>
      </c>
      <c r="O10" s="12">
        <f t="shared" si="2"/>
        <v>1520661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83360</v>
      </c>
      <c r="C11" s="14">
        <v>64782</v>
      </c>
      <c r="D11" s="14">
        <v>72854</v>
      </c>
      <c r="E11" s="14">
        <v>12476</v>
      </c>
      <c r="F11" s="14">
        <v>60741</v>
      </c>
      <c r="G11" s="14">
        <v>95155</v>
      </c>
      <c r="H11" s="14">
        <v>63539</v>
      </c>
      <c r="I11" s="14">
        <v>6586</v>
      </c>
      <c r="J11" s="14">
        <v>87973</v>
      </c>
      <c r="K11" s="14">
        <v>52612</v>
      </c>
      <c r="L11" s="14">
        <v>65386</v>
      </c>
      <c r="M11" s="14">
        <v>29038</v>
      </c>
      <c r="N11" s="14">
        <v>20130</v>
      </c>
      <c r="O11" s="12">
        <f t="shared" si="2"/>
        <v>714632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84905</v>
      </c>
      <c r="C12" s="14">
        <v>62208</v>
      </c>
      <c r="D12" s="14">
        <v>79224</v>
      </c>
      <c r="E12" s="14">
        <v>12456</v>
      </c>
      <c r="F12" s="14">
        <v>63990</v>
      </c>
      <c r="G12" s="14">
        <v>95108</v>
      </c>
      <c r="H12" s="14">
        <v>60302</v>
      </c>
      <c r="I12" s="14">
        <v>5718</v>
      </c>
      <c r="J12" s="14">
        <v>86280</v>
      </c>
      <c r="K12" s="14">
        <v>53799</v>
      </c>
      <c r="L12" s="14">
        <v>64901</v>
      </c>
      <c r="M12" s="14">
        <v>30500</v>
      </c>
      <c r="N12" s="14">
        <v>22499</v>
      </c>
      <c r="O12" s="12">
        <f t="shared" si="2"/>
        <v>721890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9065</v>
      </c>
      <c r="C13" s="14">
        <v>10074</v>
      </c>
      <c r="D13" s="14">
        <v>6414</v>
      </c>
      <c r="E13" s="14">
        <v>1679</v>
      </c>
      <c r="F13" s="14">
        <v>8154</v>
      </c>
      <c r="G13" s="14">
        <v>14101</v>
      </c>
      <c r="H13" s="14">
        <v>7661</v>
      </c>
      <c r="I13" s="14">
        <v>831</v>
      </c>
      <c r="J13" s="14">
        <v>7880</v>
      </c>
      <c r="K13" s="14">
        <v>6122</v>
      </c>
      <c r="L13" s="14">
        <v>6604</v>
      </c>
      <c r="M13" s="14">
        <v>3387</v>
      </c>
      <c r="N13" s="14">
        <v>2167</v>
      </c>
      <c r="O13" s="12">
        <f t="shared" si="2"/>
        <v>84139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9935</v>
      </c>
      <c r="C14" s="14">
        <f>C15+C16+C17</f>
        <v>7512</v>
      </c>
      <c r="D14" s="14">
        <f>D15+D16+D17</f>
        <v>8314</v>
      </c>
      <c r="E14" s="14">
        <f>E15+E16+E17</f>
        <v>1403</v>
      </c>
      <c r="F14" s="14">
        <f aca="true" t="shared" si="4" ref="F14:N14">F15+F16+F17</f>
        <v>7404</v>
      </c>
      <c r="G14" s="14">
        <f t="shared" si="4"/>
        <v>12230</v>
      </c>
      <c r="H14" s="14">
        <f>H15+H16+H17</f>
        <v>7100</v>
      </c>
      <c r="I14" s="14">
        <f>I15+I16+I17</f>
        <v>736</v>
      </c>
      <c r="J14" s="14">
        <f>J15+J16+J17</f>
        <v>10227</v>
      </c>
      <c r="K14" s="14">
        <f>K15+K16+K17</f>
        <v>6148</v>
      </c>
      <c r="L14" s="14">
        <f>L15+L16+L17</f>
        <v>8294</v>
      </c>
      <c r="M14" s="14">
        <f t="shared" si="4"/>
        <v>3177</v>
      </c>
      <c r="N14" s="14">
        <f t="shared" si="4"/>
        <v>1855</v>
      </c>
      <c r="O14" s="12">
        <f t="shared" si="2"/>
        <v>84335</v>
      </c>
    </row>
    <row r="15" spans="1:26" ht="18.75" customHeight="1">
      <c r="A15" s="15" t="s">
        <v>13</v>
      </c>
      <c r="B15" s="14">
        <v>9919</v>
      </c>
      <c r="C15" s="14">
        <v>7507</v>
      </c>
      <c r="D15" s="14">
        <v>8307</v>
      </c>
      <c r="E15" s="14">
        <v>1402</v>
      </c>
      <c r="F15" s="14">
        <v>7398</v>
      </c>
      <c r="G15" s="14">
        <v>12218</v>
      </c>
      <c r="H15" s="14">
        <v>7092</v>
      </c>
      <c r="I15" s="14">
        <v>736</v>
      </c>
      <c r="J15" s="14">
        <v>10221</v>
      </c>
      <c r="K15" s="14">
        <v>6142</v>
      </c>
      <c r="L15" s="14">
        <v>8284</v>
      </c>
      <c r="M15" s="14">
        <v>3172</v>
      </c>
      <c r="N15" s="14">
        <v>1852</v>
      </c>
      <c r="O15" s="12">
        <f t="shared" si="2"/>
        <v>84250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3</v>
      </c>
      <c r="C16" s="14">
        <v>2</v>
      </c>
      <c r="D16" s="14">
        <v>4</v>
      </c>
      <c r="E16" s="14">
        <v>1</v>
      </c>
      <c r="F16" s="14">
        <v>4</v>
      </c>
      <c r="G16" s="14">
        <v>5</v>
      </c>
      <c r="H16" s="14">
        <v>2</v>
      </c>
      <c r="I16" s="14">
        <v>0</v>
      </c>
      <c r="J16" s="14">
        <v>2</v>
      </c>
      <c r="K16" s="14">
        <v>4</v>
      </c>
      <c r="L16" s="14">
        <v>6</v>
      </c>
      <c r="M16" s="14">
        <v>5</v>
      </c>
      <c r="N16" s="14">
        <v>2</v>
      </c>
      <c r="O16" s="12">
        <f t="shared" si="2"/>
        <v>40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13</v>
      </c>
      <c r="C17" s="14">
        <v>3</v>
      </c>
      <c r="D17" s="14">
        <v>3</v>
      </c>
      <c r="E17" s="14">
        <v>0</v>
      </c>
      <c r="F17" s="14">
        <v>2</v>
      </c>
      <c r="G17" s="14">
        <v>7</v>
      </c>
      <c r="H17" s="14">
        <v>6</v>
      </c>
      <c r="I17" s="14">
        <v>0</v>
      </c>
      <c r="J17" s="14">
        <v>4</v>
      </c>
      <c r="K17" s="14">
        <v>2</v>
      </c>
      <c r="L17" s="14">
        <v>4</v>
      </c>
      <c r="M17" s="14">
        <v>0</v>
      </c>
      <c r="N17" s="14">
        <v>1</v>
      </c>
      <c r="O17" s="12">
        <f t="shared" si="2"/>
        <v>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127197</v>
      </c>
      <c r="C18" s="18">
        <f>C19+C20+C21</f>
        <v>79466</v>
      </c>
      <c r="D18" s="18">
        <f>D19+D20+D21</f>
        <v>69636</v>
      </c>
      <c r="E18" s="18">
        <f>E19+E20+E21</f>
        <v>14237</v>
      </c>
      <c r="F18" s="18">
        <f aca="true" t="shared" si="5" ref="F18:N18">F19+F20+F21</f>
        <v>68085</v>
      </c>
      <c r="G18" s="18">
        <f t="shared" si="5"/>
        <v>103686</v>
      </c>
      <c r="H18" s="18">
        <f>H19+H20+H21</f>
        <v>84231</v>
      </c>
      <c r="I18" s="18">
        <f>I19+I20+I21</f>
        <v>8004</v>
      </c>
      <c r="J18" s="18">
        <f>J19+J20+J21</f>
        <v>106179</v>
      </c>
      <c r="K18" s="18">
        <f>K19+K20+K21</f>
        <v>67064</v>
      </c>
      <c r="L18" s="18">
        <f>L19+L20+L21</f>
        <v>99824</v>
      </c>
      <c r="M18" s="18">
        <f t="shared" si="5"/>
        <v>39769</v>
      </c>
      <c r="N18" s="18">
        <f t="shared" si="5"/>
        <v>24831</v>
      </c>
      <c r="O18" s="12">
        <f aca="true" t="shared" si="6" ref="O18:O24">SUM(B18:N18)</f>
        <v>892209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64711</v>
      </c>
      <c r="C19" s="14">
        <v>42499</v>
      </c>
      <c r="D19" s="14">
        <v>34933</v>
      </c>
      <c r="E19" s="14">
        <v>7409</v>
      </c>
      <c r="F19" s="14">
        <v>34262</v>
      </c>
      <c r="G19" s="14">
        <v>54228</v>
      </c>
      <c r="H19" s="14">
        <v>46164</v>
      </c>
      <c r="I19" s="14">
        <v>4585</v>
      </c>
      <c r="J19" s="14">
        <v>55214</v>
      </c>
      <c r="K19" s="14">
        <v>34402</v>
      </c>
      <c r="L19" s="14">
        <v>51550</v>
      </c>
      <c r="M19" s="14">
        <v>20751</v>
      </c>
      <c r="N19" s="14">
        <v>12416</v>
      </c>
      <c r="O19" s="12">
        <f t="shared" si="6"/>
        <v>463124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57749</v>
      </c>
      <c r="C20" s="14">
        <v>33062</v>
      </c>
      <c r="D20" s="14">
        <v>32402</v>
      </c>
      <c r="E20" s="14">
        <v>6228</v>
      </c>
      <c r="F20" s="14">
        <v>30826</v>
      </c>
      <c r="G20" s="14">
        <v>44373</v>
      </c>
      <c r="H20" s="14">
        <v>35020</v>
      </c>
      <c r="I20" s="14">
        <v>3104</v>
      </c>
      <c r="J20" s="14">
        <v>47113</v>
      </c>
      <c r="K20" s="14">
        <v>30051</v>
      </c>
      <c r="L20" s="14">
        <v>44783</v>
      </c>
      <c r="M20" s="14">
        <v>17505</v>
      </c>
      <c r="N20" s="14">
        <v>11515</v>
      </c>
      <c r="O20" s="12">
        <f t="shared" si="6"/>
        <v>393731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4737</v>
      </c>
      <c r="C21" s="14">
        <v>3905</v>
      </c>
      <c r="D21" s="14">
        <v>2301</v>
      </c>
      <c r="E21" s="14">
        <v>600</v>
      </c>
      <c r="F21" s="14">
        <v>2997</v>
      </c>
      <c r="G21" s="14">
        <v>5085</v>
      </c>
      <c r="H21" s="14">
        <v>3047</v>
      </c>
      <c r="I21" s="14">
        <v>315</v>
      </c>
      <c r="J21" s="14">
        <v>3852</v>
      </c>
      <c r="K21" s="14">
        <v>2611</v>
      </c>
      <c r="L21" s="14">
        <v>3491</v>
      </c>
      <c r="M21" s="14">
        <v>1513</v>
      </c>
      <c r="N21" s="14">
        <v>900</v>
      </c>
      <c r="O21" s="12">
        <f t="shared" si="6"/>
        <v>35354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139570</v>
      </c>
      <c r="C22" s="14">
        <f>C23+C24</f>
        <v>103983</v>
      </c>
      <c r="D22" s="14">
        <f>D23+D24</f>
        <v>103945</v>
      </c>
      <c r="E22" s="14">
        <f>E23+E24</f>
        <v>23950</v>
      </c>
      <c r="F22" s="14">
        <f aca="true" t="shared" si="7" ref="F22:N22">F23+F24</f>
        <v>104137</v>
      </c>
      <c r="G22" s="14">
        <f t="shared" si="7"/>
        <v>156492</v>
      </c>
      <c r="H22" s="14">
        <f>H23+H24</f>
        <v>104111</v>
      </c>
      <c r="I22" s="14">
        <f>I23+I24</f>
        <v>10214</v>
      </c>
      <c r="J22" s="14">
        <f>J23+J24</f>
        <v>104872</v>
      </c>
      <c r="K22" s="14">
        <f>K23+K24</f>
        <v>82425</v>
      </c>
      <c r="L22" s="14">
        <f>L23+L24</f>
        <v>81685</v>
      </c>
      <c r="M22" s="14">
        <f t="shared" si="7"/>
        <v>27434</v>
      </c>
      <c r="N22" s="14">
        <f t="shared" si="7"/>
        <v>17863</v>
      </c>
      <c r="O22" s="12">
        <f t="shared" si="6"/>
        <v>1060681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78608</v>
      </c>
      <c r="C23" s="14">
        <v>66281</v>
      </c>
      <c r="D23" s="14">
        <v>61630</v>
      </c>
      <c r="E23" s="14">
        <v>15459</v>
      </c>
      <c r="F23" s="14">
        <v>61521</v>
      </c>
      <c r="G23" s="14">
        <v>98805</v>
      </c>
      <c r="H23" s="14">
        <v>66732</v>
      </c>
      <c r="I23" s="14">
        <v>7298</v>
      </c>
      <c r="J23" s="14">
        <v>64315</v>
      </c>
      <c r="K23" s="14">
        <v>51859</v>
      </c>
      <c r="L23" s="14">
        <v>49986</v>
      </c>
      <c r="M23" s="14">
        <v>16915</v>
      </c>
      <c r="N23" s="14">
        <v>10000</v>
      </c>
      <c r="O23" s="12">
        <f t="shared" si="6"/>
        <v>649409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60962</v>
      </c>
      <c r="C24" s="14">
        <v>37702</v>
      </c>
      <c r="D24" s="14">
        <v>42315</v>
      </c>
      <c r="E24" s="14">
        <v>8491</v>
      </c>
      <c r="F24" s="14">
        <v>42616</v>
      </c>
      <c r="G24" s="14">
        <v>57687</v>
      </c>
      <c r="H24" s="14">
        <v>37379</v>
      </c>
      <c r="I24" s="14">
        <v>2916</v>
      </c>
      <c r="J24" s="14">
        <v>40557</v>
      </c>
      <c r="K24" s="14">
        <v>30566</v>
      </c>
      <c r="L24" s="14">
        <v>31699</v>
      </c>
      <c r="M24" s="14">
        <v>10519</v>
      </c>
      <c r="N24" s="14">
        <v>7863</v>
      </c>
      <c r="O24" s="12">
        <f t="shared" si="6"/>
        <v>411272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1037783.07</v>
      </c>
      <c r="C28" s="56">
        <f aca="true" t="shared" si="8" ref="C28:N28">C29+C30</f>
        <v>802836.9911</v>
      </c>
      <c r="D28" s="56">
        <f t="shared" si="8"/>
        <v>704062.4537000001</v>
      </c>
      <c r="E28" s="56">
        <f t="shared" si="8"/>
        <v>203247.68329999998</v>
      </c>
      <c r="F28" s="56">
        <f t="shared" si="8"/>
        <v>746925.542</v>
      </c>
      <c r="G28" s="56">
        <f t="shared" si="8"/>
        <v>925303.4573</v>
      </c>
      <c r="H28" s="56">
        <f t="shared" si="8"/>
        <v>749443.1908000001</v>
      </c>
      <c r="I28" s="56">
        <f t="shared" si="8"/>
        <v>80112.123</v>
      </c>
      <c r="J28" s="56">
        <f t="shared" si="8"/>
        <v>921248.1092000001</v>
      </c>
      <c r="K28" s="56">
        <f t="shared" si="8"/>
        <v>718438.317</v>
      </c>
      <c r="L28" s="56">
        <f t="shared" si="8"/>
        <v>839186.9608</v>
      </c>
      <c r="M28" s="56">
        <f t="shared" si="8"/>
        <v>445051.8705</v>
      </c>
      <c r="N28" s="56">
        <f t="shared" si="8"/>
        <v>253233.5765</v>
      </c>
      <c r="O28" s="56">
        <f>SUM(B28:N28)</f>
        <v>8426873.3452</v>
      </c>
      <c r="Q28" s="62"/>
    </row>
    <row r="29" spans="1:15" ht="18.75" customHeight="1">
      <c r="A29" s="54" t="s">
        <v>54</v>
      </c>
      <c r="B29" s="52">
        <f aca="true" t="shared" si="9" ref="B29:N29">B26*B7</f>
        <v>1032532.08</v>
      </c>
      <c r="C29" s="52">
        <f t="shared" si="9"/>
        <v>795213.8411</v>
      </c>
      <c r="D29" s="52">
        <f t="shared" si="9"/>
        <v>692697.6637</v>
      </c>
      <c r="E29" s="52">
        <f t="shared" si="9"/>
        <v>203247.68329999998</v>
      </c>
      <c r="F29" s="52">
        <f t="shared" si="9"/>
        <v>729594.072</v>
      </c>
      <c r="G29" s="52">
        <f t="shared" si="9"/>
        <v>920670.9673</v>
      </c>
      <c r="H29" s="52">
        <f t="shared" si="9"/>
        <v>745942.6908000001</v>
      </c>
      <c r="I29" s="52">
        <f t="shared" si="9"/>
        <v>80112.123</v>
      </c>
      <c r="J29" s="52">
        <f t="shared" si="9"/>
        <v>903238.9592</v>
      </c>
      <c r="K29" s="52">
        <f t="shared" si="9"/>
        <v>700520.547</v>
      </c>
      <c r="L29" s="52">
        <f t="shared" si="9"/>
        <v>821745.1208</v>
      </c>
      <c r="M29" s="52">
        <f t="shared" si="9"/>
        <v>431631.3405</v>
      </c>
      <c r="N29" s="52">
        <f t="shared" si="9"/>
        <v>249233.84649999999</v>
      </c>
      <c r="O29" s="53">
        <f>SUM(B29:N29)</f>
        <v>8306380.9352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18009.15</v>
      </c>
      <c r="K30" s="52">
        <v>17917.77</v>
      </c>
      <c r="L30" s="52">
        <v>17441.84</v>
      </c>
      <c r="M30" s="52">
        <v>13420.53</v>
      </c>
      <c r="N30" s="52">
        <v>3999.73</v>
      </c>
      <c r="O30" s="53">
        <f>SUM(B30:N30)</f>
        <v>120492.41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-79089.9</v>
      </c>
      <c r="C32" s="25">
        <f t="shared" si="10"/>
        <v>-77425.8</v>
      </c>
      <c r="D32" s="25">
        <f t="shared" si="10"/>
        <v>-55987.2</v>
      </c>
      <c r="E32" s="25">
        <f t="shared" si="10"/>
        <v>-10664</v>
      </c>
      <c r="F32" s="25">
        <f t="shared" si="10"/>
        <v>-50109.1</v>
      </c>
      <c r="G32" s="25">
        <f t="shared" si="10"/>
        <v>-83055.7</v>
      </c>
      <c r="H32" s="25">
        <f t="shared" si="10"/>
        <v>-73912.7</v>
      </c>
      <c r="I32" s="25">
        <f t="shared" si="10"/>
        <v>-80112.12</v>
      </c>
      <c r="J32" s="25">
        <f t="shared" si="10"/>
        <v>-52361.1</v>
      </c>
      <c r="K32" s="25">
        <f t="shared" si="10"/>
        <v>-59232.5</v>
      </c>
      <c r="L32" s="25">
        <f t="shared" si="10"/>
        <v>-48495.4</v>
      </c>
      <c r="M32" s="25">
        <f t="shared" si="10"/>
        <v>-32043.6</v>
      </c>
      <c r="N32" s="25">
        <f t="shared" si="10"/>
        <v>-24381</v>
      </c>
      <c r="O32" s="25">
        <f t="shared" si="10"/>
        <v>-726870.1200000001</v>
      </c>
    </row>
    <row r="33" spans="1:15" ht="18.75" customHeight="1">
      <c r="A33" s="17" t="s">
        <v>95</v>
      </c>
      <c r="B33" s="26">
        <f>+B34</f>
        <v>-79089.9</v>
      </c>
      <c r="C33" s="26">
        <f aca="true" t="shared" si="11" ref="C33:O33">+C34</f>
        <v>-77425.8</v>
      </c>
      <c r="D33" s="26">
        <f t="shared" si="11"/>
        <v>-55487.2</v>
      </c>
      <c r="E33" s="26">
        <f t="shared" si="11"/>
        <v>-10664</v>
      </c>
      <c r="F33" s="26">
        <f t="shared" si="11"/>
        <v>-49609.1</v>
      </c>
      <c r="G33" s="26">
        <f t="shared" si="11"/>
        <v>-82555.7</v>
      </c>
      <c r="H33" s="26">
        <f t="shared" si="11"/>
        <v>-73912.7</v>
      </c>
      <c r="I33" s="26">
        <f t="shared" si="11"/>
        <v>-7056.3</v>
      </c>
      <c r="J33" s="26">
        <f t="shared" si="11"/>
        <v>-52361.1</v>
      </c>
      <c r="K33" s="26">
        <f t="shared" si="11"/>
        <v>-59232.5</v>
      </c>
      <c r="L33" s="26">
        <f t="shared" si="11"/>
        <v>-48495.4</v>
      </c>
      <c r="M33" s="26">
        <f t="shared" si="11"/>
        <v>-32043.6</v>
      </c>
      <c r="N33" s="26">
        <f t="shared" si="11"/>
        <v>-24381</v>
      </c>
      <c r="O33" s="26">
        <f t="shared" si="11"/>
        <v>-652314.3</v>
      </c>
    </row>
    <row r="34" spans="1:26" ht="18.75" customHeight="1">
      <c r="A34" s="13" t="s">
        <v>55</v>
      </c>
      <c r="B34" s="20">
        <f>ROUND(-B9*$D$3,2)</f>
        <v>-79089.9</v>
      </c>
      <c r="C34" s="20">
        <f>ROUND(-C9*$D$3,2)</f>
        <v>-77425.8</v>
      </c>
      <c r="D34" s="20">
        <f>ROUND(-D9*$D$3,2)</f>
        <v>-55487.2</v>
      </c>
      <c r="E34" s="20">
        <f>ROUND(-E9*$D$3,2)</f>
        <v>-10664</v>
      </c>
      <c r="F34" s="20">
        <f aca="true" t="shared" si="12" ref="F34:N34">ROUND(-F9*$D$3,2)</f>
        <v>-49609.1</v>
      </c>
      <c r="G34" s="20">
        <f t="shared" si="12"/>
        <v>-82555.7</v>
      </c>
      <c r="H34" s="20">
        <f t="shared" si="12"/>
        <v>-73912.7</v>
      </c>
      <c r="I34" s="20">
        <f>ROUND(-I9*$D$3,2)</f>
        <v>-7056.3</v>
      </c>
      <c r="J34" s="20">
        <f>ROUND(-J9*$D$3,2)</f>
        <v>-52361.1</v>
      </c>
      <c r="K34" s="20">
        <f>ROUND(-K9*$D$3,2)</f>
        <v>-59232.5</v>
      </c>
      <c r="L34" s="20">
        <f>ROUND(-L9*$D$3,2)</f>
        <v>-48495.4</v>
      </c>
      <c r="M34" s="20">
        <f t="shared" si="12"/>
        <v>-32043.6</v>
      </c>
      <c r="N34" s="20">
        <f t="shared" si="12"/>
        <v>-24381</v>
      </c>
      <c r="O34" s="44">
        <f aca="true" t="shared" si="13" ref="O34:O45">SUM(B34:N34)</f>
        <v>-652314.3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-4262.5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-5762.5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-427712.49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-427712.49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-358919.17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-358919.17</v>
      </c>
    </row>
    <row r="46" spans="1:26" ht="15.75">
      <c r="A46" s="2" t="s">
        <v>66</v>
      </c>
      <c r="B46" s="29">
        <f aca="true" t="shared" si="15" ref="B46:N46">+B28+B32</f>
        <v>958693.1699999999</v>
      </c>
      <c r="C46" s="29">
        <f t="shared" si="15"/>
        <v>725411.1910999999</v>
      </c>
      <c r="D46" s="29">
        <f t="shared" si="15"/>
        <v>648075.2537000001</v>
      </c>
      <c r="E46" s="29">
        <f t="shared" si="15"/>
        <v>192583.68329999998</v>
      </c>
      <c r="F46" s="29">
        <f t="shared" si="15"/>
        <v>696816.442</v>
      </c>
      <c r="G46" s="29">
        <f t="shared" si="15"/>
        <v>842247.7573</v>
      </c>
      <c r="H46" s="29">
        <f t="shared" si="15"/>
        <v>675530.4908000001</v>
      </c>
      <c r="I46" s="29">
        <f t="shared" si="15"/>
        <v>0.003000000011525117</v>
      </c>
      <c r="J46" s="29">
        <f t="shared" si="15"/>
        <v>868887.0092000001</v>
      </c>
      <c r="K46" s="29">
        <f t="shared" si="15"/>
        <v>659205.817</v>
      </c>
      <c r="L46" s="29">
        <f t="shared" si="15"/>
        <v>790691.5608</v>
      </c>
      <c r="M46" s="29">
        <f t="shared" si="15"/>
        <v>413008.27050000004</v>
      </c>
      <c r="N46" s="29">
        <f t="shared" si="15"/>
        <v>228852.5765</v>
      </c>
      <c r="O46" s="29">
        <f>SUM(B46:N46)</f>
        <v>7700003.2252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958693.1599999999</v>
      </c>
      <c r="C49" s="35">
        <f aca="true" t="shared" si="16" ref="C49:N49">SUM(C50:C63)</f>
        <v>725411.1900000001</v>
      </c>
      <c r="D49" s="35">
        <f t="shared" si="16"/>
        <v>648075.25</v>
      </c>
      <c r="E49" s="35">
        <f t="shared" si="16"/>
        <v>192583.68</v>
      </c>
      <c r="F49" s="35">
        <f t="shared" si="16"/>
        <v>696816.44</v>
      </c>
      <c r="G49" s="35">
        <f t="shared" si="16"/>
        <v>842247.76</v>
      </c>
      <c r="H49" s="35">
        <f t="shared" si="16"/>
        <v>675530.49</v>
      </c>
      <c r="I49" s="35">
        <f t="shared" si="16"/>
        <v>0</v>
      </c>
      <c r="J49" s="35">
        <f t="shared" si="16"/>
        <v>868887.01</v>
      </c>
      <c r="K49" s="35">
        <f t="shared" si="16"/>
        <v>659205.82</v>
      </c>
      <c r="L49" s="35">
        <f t="shared" si="16"/>
        <v>790691.56</v>
      </c>
      <c r="M49" s="35">
        <f t="shared" si="16"/>
        <v>413008.27</v>
      </c>
      <c r="N49" s="35">
        <f t="shared" si="16"/>
        <v>228852.58</v>
      </c>
      <c r="O49" s="29">
        <f>SUM(O50:O63)</f>
        <v>7700003.210000001</v>
      </c>
      <c r="Q49" s="64"/>
    </row>
    <row r="50" spans="1:18" ht="18.75" customHeight="1">
      <c r="A50" s="17" t="s">
        <v>39</v>
      </c>
      <c r="B50" s="35">
        <v>186702.46</v>
      </c>
      <c r="C50" s="35">
        <v>199047.64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385750.1</v>
      </c>
      <c r="P50"/>
      <c r="Q50" s="64"/>
      <c r="R50" s="65"/>
    </row>
    <row r="51" spans="1:16" ht="18.75" customHeight="1">
      <c r="A51" s="17" t="s">
        <v>40</v>
      </c>
      <c r="B51" s="35">
        <v>771990.7</v>
      </c>
      <c r="C51" s="35">
        <v>526363.55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1298354.25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648075.25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648075.25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192583.68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192583.68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696816.44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696816.44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842247.76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842247.76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675530.49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675530.49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0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868887.01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868887.01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659205.82</v>
      </c>
      <c r="L59" s="34">
        <v>0</v>
      </c>
      <c r="M59" s="34">
        <v>0</v>
      </c>
      <c r="N59" s="34">
        <v>0</v>
      </c>
      <c r="O59" s="29">
        <f t="shared" si="17"/>
        <v>659205.82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790691.56</v>
      </c>
      <c r="M60" s="34">
        <v>0</v>
      </c>
      <c r="N60" s="34">
        <v>0</v>
      </c>
      <c r="O60" s="26">
        <f t="shared" si="17"/>
        <v>790691.56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413008.27</v>
      </c>
      <c r="N61" s="34">
        <v>0</v>
      </c>
      <c r="O61" s="29">
        <f t="shared" si="17"/>
        <v>413008.27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228852.58</v>
      </c>
      <c r="O62" s="26">
        <f t="shared" si="17"/>
        <v>228852.58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2.4516364203812375</v>
      </c>
      <c r="C67" s="42">
        <v>2.621058080377599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2.1304900037042915</v>
      </c>
      <c r="C68" s="42">
        <v>2.1951000054908376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2019-06-24T19:22:28Z</dcterms:modified>
  <cp:category/>
  <cp:version/>
  <cp:contentType/>
  <cp:contentStatus/>
</cp:coreProperties>
</file>