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<sst xmlns="http://schemas.openxmlformats.org/spreadsheetml/2006/main" count="99" uniqueCount="97">
  <si>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</si>
  <si>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</si>
  <si>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</si>
  <si>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</si>
  <si>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</si>
  <si>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</si>
  <si>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</si>
  <si>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</si>
  <si>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</si>
  <si>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</si>
  <si>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</si>
  <si>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</si>
  <si>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</si>
  <si>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</si>
  <si>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</si>
  <si>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</si>
  <si>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</si>
  <si>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</si>
  <si>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</si>
  <si>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</si>
  <si>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</si>
  <si>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</si>
  <si>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</si>
  <si>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</si>
  <si>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</si>
  <si>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</si>
  <si>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</si>
  <si>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</si>
  <si>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</si>
  <si>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</si>
  <si>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</si>
  <si>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</si>
  <si>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</si>
  <si>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</si>
  <si>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</si>
  <si>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</si>
  <si>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</si>
  <si>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</si>
  <si>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</si>
  <si>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</si>
  <si>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</si>
  <si>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</si>
  <si>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</si>
  <si>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</si>
  <si>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</si>
  <si>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</si>
  <si>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</si>
  <si>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</si>
  <si>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</si>
  <si>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</si>
  <si>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</si>
  <si>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</si>
  <si>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</si>
  <si>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</si>
  <si>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</si>
  <si>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</si>
  <si>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</si>
  <si>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</si>
  <si>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</si>
  <si>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</si>
  <si>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</si>
  <si>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</si>
  <si>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</si>
  <si>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</si>
  <si>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</si>
  <si>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</si>
  <si>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</si>
  <si>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</si>
  <si>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</si>
  <si>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</si>
  <si>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</si>
  <si>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</si>
  <si>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</si>
  <si>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</si>
  <si>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</si>
  <si>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</si>
  <si>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</si>
  <si>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</si>
  <si>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</si>
  <si>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</si>
  <si>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</si>
  <si>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</si>
  <si>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</si>
  <si>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</si>
  <si>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</si>
  <si>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</si>
  <si>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</si>
  <si>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</si>
  <si>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</si>
  <si>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</si>
  <si>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</si>
  <si>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</si>
  <si>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</si>
  <si>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</si>
  <si>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</si>
  <si>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</si>
  <si>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16/06/19 - VENCIMENTO 24/06/19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</si>
</sst>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191039</v>
      </c>
      <c r="C7" s="10">
        <f t="shared" si="0"/>
        <v>121267</v>
      </c>
      <c r="D7" s="10">
        <f t="shared" si="0"/>
        <v>154081</v>
      </c>
      <c r="E7" s="10">
        <f t="shared" si="0"/>
        <v>24491</v>
      </c>
      <c r="F7" s="10">
        <f t="shared" si="0"/>
        <v>132112</v>
      </c>
      <c r="G7" s="10">
        <f t="shared" si="0"/>
        <v>176588</v>
      </c>
      <c r="H7" s="10">
        <f t="shared" si="0"/>
        <v>117493</v>
      </c>
      <c r="I7" s="10">
        <f t="shared" si="0"/>
        <v>6324</v>
      </c>
      <c r="J7" s="10">
        <f t="shared" si="0"/>
        <v>179911</v>
      </c>
      <c r="K7" s="10">
        <f t="shared" si="0"/>
        <v>123363</v>
      </c>
      <c r="L7" s="10">
        <f t="shared" si="0"/>
        <v>157778</v>
      </c>
      <c r="M7" s="10">
        <f t="shared" si="0"/>
        <v>50930</v>
      </c>
      <c r="N7" s="10">
        <f t="shared" si="0"/>
        <v>30902</v>
      </c>
      <c r="O7" s="10">
        <f>+O8+O18+O22</f>
        <v>1466279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83881</v>
      </c>
      <c r="C8" s="12">
        <f t="shared" si="1"/>
        <v>56018</v>
      </c>
      <c r="D8" s="12">
        <f t="shared" si="1"/>
        <v>72644</v>
      </c>
      <c r="E8" s="12">
        <f t="shared" si="1"/>
        <v>9945</v>
      </c>
      <c r="F8" s="12">
        <f t="shared" si="1"/>
        <v>56935</v>
      </c>
      <c r="G8" s="12">
        <f t="shared" si="1"/>
        <v>76781</v>
      </c>
      <c r="H8" s="12">
        <f t="shared" si="1"/>
        <v>53008</v>
      </c>
      <c r="I8" s="12">
        <f t="shared" si="1"/>
        <v>2699</v>
      </c>
      <c r="J8" s="12">
        <f t="shared" si="1"/>
        <v>85722</v>
      </c>
      <c r="K8" s="12">
        <f t="shared" si="1"/>
        <v>56638</v>
      </c>
      <c r="L8" s="12">
        <f t="shared" si="1"/>
        <v>74377</v>
      </c>
      <c r="M8" s="12">
        <f t="shared" si="1"/>
        <v>26475</v>
      </c>
      <c r="N8" s="12">
        <f t="shared" si="1"/>
        <v>17091</v>
      </c>
      <c r="O8" s="12">
        <f>SUM(B8:N8)</f>
        <v>672214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11297</v>
      </c>
      <c r="C9" s="14">
        <v>9591</v>
      </c>
      <c r="D9" s="14">
        <v>8592</v>
      </c>
      <c r="E9" s="14">
        <v>1116</v>
      </c>
      <c r="F9" s="14">
        <v>7325</v>
      </c>
      <c r="G9" s="14">
        <v>10948</v>
      </c>
      <c r="H9" s="14">
        <v>8801</v>
      </c>
      <c r="I9" s="14">
        <v>458</v>
      </c>
      <c r="J9" s="14">
        <v>8436</v>
      </c>
      <c r="K9" s="14">
        <v>8359</v>
      </c>
      <c r="L9" s="14">
        <v>7421</v>
      </c>
      <c r="M9" s="14">
        <v>3462</v>
      </c>
      <c r="N9" s="14">
        <v>2245</v>
      </c>
      <c r="O9" s="12">
        <f aca="true" t="shared" si="2" ref="O9:O17">SUM(B9:N9)</f>
        <v>88051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67566</v>
      </c>
      <c r="C10" s="14">
        <f>C11+C12+C13</f>
        <v>43453</v>
      </c>
      <c r="D10" s="14">
        <f>D11+D12+D13</f>
        <v>60245</v>
      </c>
      <c r="E10" s="14">
        <f>E11+E12+E13</f>
        <v>8261</v>
      </c>
      <c r="F10" s="14">
        <f aca="true" t="shared" si="3" ref="F10:N10">F11+F12+F13</f>
        <v>46090</v>
      </c>
      <c r="G10" s="14">
        <f t="shared" si="3"/>
        <v>60961</v>
      </c>
      <c r="H10" s="14">
        <f>H11+H12+H13</f>
        <v>41353</v>
      </c>
      <c r="I10" s="14">
        <f>I11+I12+I13</f>
        <v>2077</v>
      </c>
      <c r="J10" s="14">
        <f>J11+J12+J13</f>
        <v>72161</v>
      </c>
      <c r="K10" s="14">
        <f>K11+K12+K13</f>
        <v>45194</v>
      </c>
      <c r="L10" s="14">
        <f>L11+L12+L13</f>
        <v>62132</v>
      </c>
      <c r="M10" s="14">
        <f t="shared" si="3"/>
        <v>21799</v>
      </c>
      <c r="N10" s="14">
        <f t="shared" si="3"/>
        <v>14142</v>
      </c>
      <c r="O10" s="12">
        <f t="shared" si="2"/>
        <v>545434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30783</v>
      </c>
      <c r="C11" s="14">
        <v>20530</v>
      </c>
      <c r="D11" s="14">
        <v>27227</v>
      </c>
      <c r="E11" s="14">
        <v>3793</v>
      </c>
      <c r="F11" s="14">
        <v>21204</v>
      </c>
      <c r="G11" s="14">
        <v>27862</v>
      </c>
      <c r="H11" s="14">
        <v>19349</v>
      </c>
      <c r="I11" s="14">
        <v>1019</v>
      </c>
      <c r="J11" s="14">
        <v>34054</v>
      </c>
      <c r="K11" s="14">
        <v>20241</v>
      </c>
      <c r="L11" s="14">
        <v>27162</v>
      </c>
      <c r="M11" s="14">
        <v>9053</v>
      </c>
      <c r="N11" s="14">
        <v>5682</v>
      </c>
      <c r="O11" s="12">
        <f t="shared" si="2"/>
        <v>247959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34238</v>
      </c>
      <c r="C12" s="14">
        <v>20755</v>
      </c>
      <c r="D12" s="14">
        <v>31159</v>
      </c>
      <c r="E12" s="14">
        <v>4121</v>
      </c>
      <c r="F12" s="14">
        <v>22965</v>
      </c>
      <c r="G12" s="14">
        <v>29892</v>
      </c>
      <c r="H12" s="14">
        <v>20338</v>
      </c>
      <c r="I12" s="14">
        <v>966</v>
      </c>
      <c r="J12" s="14">
        <v>35649</v>
      </c>
      <c r="K12" s="14">
        <v>23134</v>
      </c>
      <c r="L12" s="14">
        <v>32788</v>
      </c>
      <c r="M12" s="14">
        <v>11874</v>
      </c>
      <c r="N12" s="14">
        <v>7971</v>
      </c>
      <c r="O12" s="12">
        <f t="shared" si="2"/>
        <v>275850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2545</v>
      </c>
      <c r="C13" s="14">
        <v>2168</v>
      </c>
      <c r="D13" s="14">
        <v>1859</v>
      </c>
      <c r="E13" s="14">
        <v>347</v>
      </c>
      <c r="F13" s="14">
        <v>1921</v>
      </c>
      <c r="G13" s="14">
        <v>3207</v>
      </c>
      <c r="H13" s="14">
        <v>1666</v>
      </c>
      <c r="I13" s="14">
        <v>92</v>
      </c>
      <c r="J13" s="14">
        <v>2458</v>
      </c>
      <c r="K13" s="14">
        <v>1819</v>
      </c>
      <c r="L13" s="14">
        <v>2182</v>
      </c>
      <c r="M13" s="14">
        <v>872</v>
      </c>
      <c r="N13" s="14">
        <v>489</v>
      </c>
      <c r="O13" s="12">
        <f t="shared" si="2"/>
        <v>21625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5018</v>
      </c>
      <c r="C14" s="14">
        <f>C15+C16+C17</f>
        <v>2974</v>
      </c>
      <c r="D14" s="14">
        <f>D15+D16+D17</f>
        <v>3807</v>
      </c>
      <c r="E14" s="14">
        <f>E15+E16+E17</f>
        <v>568</v>
      </c>
      <c r="F14" s="14">
        <f aca="true" t="shared" si="4" ref="F14:N14">F15+F16+F17</f>
        <v>3520</v>
      </c>
      <c r="G14" s="14">
        <f t="shared" si="4"/>
        <v>4872</v>
      </c>
      <c r="H14" s="14">
        <f>H15+H16+H17</f>
        <v>2854</v>
      </c>
      <c r="I14" s="14">
        <f>I15+I16+I17</f>
        <v>164</v>
      </c>
      <c r="J14" s="14">
        <f>J15+J16+J17</f>
        <v>5125</v>
      </c>
      <c r="K14" s="14">
        <f>K15+K16+K17</f>
        <v>3085</v>
      </c>
      <c r="L14" s="14">
        <f>L15+L16+L17</f>
        <v>4824</v>
      </c>
      <c r="M14" s="14">
        <f t="shared" si="4"/>
        <v>1214</v>
      </c>
      <c r="N14" s="14">
        <f t="shared" si="4"/>
        <v>704</v>
      </c>
      <c r="O14" s="12">
        <f t="shared" si="2"/>
        <v>38729</v>
      </c>
    </row>
    <row r="15" spans="1:26" ht="18.75" customHeight="1">
      <c r="A15" s="15" t="s">
        <v>13</v>
      </c>
      <c r="B15" s="14">
        <v>5007</v>
      </c>
      <c r="C15" s="14">
        <v>2972</v>
      </c>
      <c r="D15" s="14">
        <v>3799</v>
      </c>
      <c r="E15" s="14">
        <v>567</v>
      </c>
      <c r="F15" s="14">
        <v>3516</v>
      </c>
      <c r="G15" s="14">
        <v>4864</v>
      </c>
      <c r="H15" s="14">
        <v>2852</v>
      </c>
      <c r="I15" s="14">
        <v>164</v>
      </c>
      <c r="J15" s="14">
        <v>5115</v>
      </c>
      <c r="K15" s="14">
        <v>3081</v>
      </c>
      <c r="L15" s="14">
        <v>4820</v>
      </c>
      <c r="M15" s="14">
        <v>1208</v>
      </c>
      <c r="N15" s="14">
        <v>702</v>
      </c>
      <c r="O15" s="12">
        <f t="shared" si="2"/>
        <v>38667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1</v>
      </c>
      <c r="D16" s="14">
        <v>6</v>
      </c>
      <c r="E16" s="14">
        <v>0</v>
      </c>
      <c r="F16" s="14">
        <v>2</v>
      </c>
      <c r="G16" s="14">
        <v>4</v>
      </c>
      <c r="H16" s="14">
        <v>0</v>
      </c>
      <c r="I16" s="14">
        <v>0</v>
      </c>
      <c r="J16" s="14">
        <v>0</v>
      </c>
      <c r="K16" s="14">
        <v>1</v>
      </c>
      <c r="L16" s="14">
        <v>3</v>
      </c>
      <c r="M16" s="14">
        <v>5</v>
      </c>
      <c r="N16" s="14">
        <v>2</v>
      </c>
      <c r="O16" s="12">
        <f t="shared" si="2"/>
        <v>30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1</v>
      </c>
      <c r="D17" s="14">
        <v>2</v>
      </c>
      <c r="E17" s="14">
        <v>1</v>
      </c>
      <c r="F17" s="14">
        <v>2</v>
      </c>
      <c r="G17" s="14">
        <v>4</v>
      </c>
      <c r="H17" s="14">
        <v>2</v>
      </c>
      <c r="I17" s="14">
        <v>0</v>
      </c>
      <c r="J17" s="14">
        <v>10</v>
      </c>
      <c r="K17" s="14">
        <v>3</v>
      </c>
      <c r="L17" s="14">
        <v>1</v>
      </c>
      <c r="M17" s="14">
        <v>1</v>
      </c>
      <c r="N17" s="14">
        <v>0</v>
      </c>
      <c r="O17" s="12">
        <f t="shared" si="2"/>
        <v>32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47555</v>
      </c>
      <c r="C18" s="18">
        <f>C19+C20+C21</f>
        <v>26142</v>
      </c>
      <c r="D18" s="18">
        <f>D19+D20+D21</f>
        <v>32123</v>
      </c>
      <c r="E18" s="18">
        <f>E19+E20+E21</f>
        <v>5515</v>
      </c>
      <c r="F18" s="18">
        <f aca="true" t="shared" si="5" ref="F18:N18">F19+F20+F21</f>
        <v>30050</v>
      </c>
      <c r="G18" s="18">
        <f t="shared" si="5"/>
        <v>38295</v>
      </c>
      <c r="H18" s="18">
        <f>H19+H20+H21</f>
        <v>25869</v>
      </c>
      <c r="I18" s="18">
        <f>I19+I20+I21</f>
        <v>1452</v>
      </c>
      <c r="J18" s="18">
        <f>J19+J20+J21</f>
        <v>46806</v>
      </c>
      <c r="K18" s="18">
        <f>K19+K20+K21</f>
        <v>27398</v>
      </c>
      <c r="L18" s="18">
        <f>L19+L20+L21</f>
        <v>45223</v>
      </c>
      <c r="M18" s="18">
        <f t="shared" si="5"/>
        <v>13454</v>
      </c>
      <c r="N18" s="18">
        <f t="shared" si="5"/>
        <v>7904</v>
      </c>
      <c r="O18" s="12">
        <f aca="true" t="shared" si="6" ref="O18:O24">SUM(B18:N18)</f>
        <v>347786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23860</v>
      </c>
      <c r="C19" s="14">
        <v>14568</v>
      </c>
      <c r="D19" s="14">
        <v>14940</v>
      </c>
      <c r="E19" s="14">
        <v>2696</v>
      </c>
      <c r="F19" s="14">
        <v>15598</v>
      </c>
      <c r="G19" s="14">
        <v>19645</v>
      </c>
      <c r="H19" s="14">
        <v>14033</v>
      </c>
      <c r="I19" s="14">
        <v>788</v>
      </c>
      <c r="J19" s="14">
        <v>23849</v>
      </c>
      <c r="K19" s="14">
        <v>13490</v>
      </c>
      <c r="L19" s="14">
        <v>21677</v>
      </c>
      <c r="M19" s="14">
        <v>6474</v>
      </c>
      <c r="N19" s="14">
        <v>3684</v>
      </c>
      <c r="O19" s="12">
        <f t="shared" si="6"/>
        <v>175302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22457</v>
      </c>
      <c r="C20" s="14">
        <v>10739</v>
      </c>
      <c r="D20" s="14">
        <v>16442</v>
      </c>
      <c r="E20" s="14">
        <v>2657</v>
      </c>
      <c r="F20" s="14">
        <v>13626</v>
      </c>
      <c r="G20" s="14">
        <v>17377</v>
      </c>
      <c r="H20" s="14">
        <v>11185</v>
      </c>
      <c r="I20" s="14">
        <v>631</v>
      </c>
      <c r="J20" s="14">
        <v>21830</v>
      </c>
      <c r="K20" s="14">
        <v>13204</v>
      </c>
      <c r="L20" s="14">
        <v>22401</v>
      </c>
      <c r="M20" s="14">
        <v>6574</v>
      </c>
      <c r="N20" s="14">
        <v>4030</v>
      </c>
      <c r="O20" s="12">
        <f t="shared" si="6"/>
        <v>163153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1238</v>
      </c>
      <c r="C21" s="14">
        <v>835</v>
      </c>
      <c r="D21" s="14">
        <v>741</v>
      </c>
      <c r="E21" s="14">
        <v>162</v>
      </c>
      <c r="F21" s="14">
        <v>826</v>
      </c>
      <c r="G21" s="14">
        <v>1273</v>
      </c>
      <c r="H21" s="14">
        <v>651</v>
      </c>
      <c r="I21" s="14">
        <v>33</v>
      </c>
      <c r="J21" s="14">
        <v>1127</v>
      </c>
      <c r="K21" s="14">
        <v>704</v>
      </c>
      <c r="L21" s="14">
        <v>1145</v>
      </c>
      <c r="M21" s="14">
        <v>406</v>
      </c>
      <c r="N21" s="14">
        <v>190</v>
      </c>
      <c r="O21" s="12">
        <f t="shared" si="6"/>
        <v>9331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59603</v>
      </c>
      <c r="C22" s="14">
        <f>C23+C24</f>
        <v>39107</v>
      </c>
      <c r="D22" s="14">
        <f>D23+D24</f>
        <v>49314</v>
      </c>
      <c r="E22" s="14">
        <f>E23+E24</f>
        <v>9031</v>
      </c>
      <c r="F22" s="14">
        <f aca="true" t="shared" si="7" ref="F22:N22">F23+F24</f>
        <v>45127</v>
      </c>
      <c r="G22" s="14">
        <f t="shared" si="7"/>
        <v>61512</v>
      </c>
      <c r="H22" s="14">
        <f>H23+H24</f>
        <v>38616</v>
      </c>
      <c r="I22" s="14">
        <f>I23+I24</f>
        <v>2173</v>
      </c>
      <c r="J22" s="14">
        <f>J23+J24</f>
        <v>47383</v>
      </c>
      <c r="K22" s="14">
        <f>K23+K24</f>
        <v>39327</v>
      </c>
      <c r="L22" s="14">
        <f>L23+L24</f>
        <v>38178</v>
      </c>
      <c r="M22" s="14">
        <f t="shared" si="7"/>
        <v>11001</v>
      </c>
      <c r="N22" s="14">
        <f t="shared" si="7"/>
        <v>5907</v>
      </c>
      <c r="O22" s="12">
        <f t="shared" si="6"/>
        <v>446279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38360</v>
      </c>
      <c r="C23" s="14">
        <v>28064</v>
      </c>
      <c r="D23" s="14">
        <v>33322</v>
      </c>
      <c r="E23" s="14">
        <v>6453</v>
      </c>
      <c r="F23" s="14">
        <v>31141</v>
      </c>
      <c r="G23" s="14">
        <v>44823</v>
      </c>
      <c r="H23" s="14">
        <v>28247</v>
      </c>
      <c r="I23" s="14">
        <v>1702</v>
      </c>
      <c r="J23" s="14">
        <v>32588</v>
      </c>
      <c r="K23" s="14">
        <v>27774</v>
      </c>
      <c r="L23" s="14">
        <v>26942</v>
      </c>
      <c r="M23" s="14">
        <v>7704</v>
      </c>
      <c r="N23" s="14">
        <v>3828</v>
      </c>
      <c r="O23" s="12">
        <f t="shared" si="6"/>
        <v>310948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21243</v>
      </c>
      <c r="C24" s="14">
        <v>11043</v>
      </c>
      <c r="D24" s="14">
        <v>15992</v>
      </c>
      <c r="E24" s="14">
        <v>2578</v>
      </c>
      <c r="F24" s="14">
        <v>13986</v>
      </c>
      <c r="G24" s="14">
        <v>16689</v>
      </c>
      <c r="H24" s="14">
        <v>10369</v>
      </c>
      <c r="I24" s="14">
        <v>471</v>
      </c>
      <c r="J24" s="14">
        <v>14795</v>
      </c>
      <c r="K24" s="14">
        <v>11553</v>
      </c>
      <c r="L24" s="14">
        <v>11236</v>
      </c>
      <c r="M24" s="14">
        <v>3297</v>
      </c>
      <c r="N24" s="14">
        <v>2079</v>
      </c>
      <c r="O24" s="12">
        <f t="shared" si="6"/>
        <v>135331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422785.8284</v>
      </c>
      <c r="C28" s="56">
        <f aca="true" t="shared" si="8" ref="C28:N28">C29+C30</f>
        <v>286306.8427</v>
      </c>
      <c r="D28" s="56">
        <f t="shared" si="8"/>
        <v>313471.4067</v>
      </c>
      <c r="E28" s="56">
        <f t="shared" si="8"/>
        <v>72476.2163</v>
      </c>
      <c r="F28" s="56">
        <f t="shared" si="8"/>
        <v>314781.63800000004</v>
      </c>
      <c r="G28" s="56">
        <f t="shared" si="8"/>
        <v>332432.7944</v>
      </c>
      <c r="H28" s="56">
        <f t="shared" si="8"/>
        <v>258178.3268</v>
      </c>
      <c r="I28" s="56">
        <f t="shared" si="8"/>
        <v>15020.132400000002</v>
      </c>
      <c r="J28" s="56">
        <f t="shared" si="8"/>
        <v>409027.7174</v>
      </c>
      <c r="K28" s="56">
        <f t="shared" si="8"/>
        <v>324425.47980000003</v>
      </c>
      <c r="L28" s="56">
        <f t="shared" si="8"/>
        <v>401063.26920000004</v>
      </c>
      <c r="M28" s="56">
        <f t="shared" si="8"/>
        <v>169597.375</v>
      </c>
      <c r="N28" s="56">
        <f t="shared" si="8"/>
        <v>85058.7662</v>
      </c>
      <c r="O28" s="56">
        <f>SUM(B28:N28)</f>
        <v>3404625.7932999996</v>
      </c>
      <c r="Q28" s="62"/>
    </row>
    <row r="29" spans="1:15" ht="18.75" customHeight="1">
      <c r="A29" s="54" t="s">
        <v>54</v>
      </c>
      <c r="B29" s="52">
        <f aca="true" t="shared" si="9" ref="B29:N29">B26*B7</f>
        <v>417534.8384</v>
      </c>
      <c r="C29" s="52">
        <f t="shared" si="9"/>
        <v>278683.69269999996</v>
      </c>
      <c r="D29" s="52">
        <f t="shared" si="9"/>
        <v>302106.6167</v>
      </c>
      <c r="E29" s="52">
        <f t="shared" si="9"/>
        <v>72476.2163</v>
      </c>
      <c r="F29" s="52">
        <f t="shared" si="9"/>
        <v>297450.168</v>
      </c>
      <c r="G29" s="52">
        <f t="shared" si="9"/>
        <v>327800.3044</v>
      </c>
      <c r="H29" s="52">
        <f t="shared" si="9"/>
        <v>254677.8268</v>
      </c>
      <c r="I29" s="52">
        <f t="shared" si="9"/>
        <v>15020.132400000002</v>
      </c>
      <c r="J29" s="52">
        <f t="shared" si="9"/>
        <v>391018.5674</v>
      </c>
      <c r="K29" s="52">
        <f t="shared" si="9"/>
        <v>306507.7098</v>
      </c>
      <c r="L29" s="52">
        <f t="shared" si="9"/>
        <v>383621.4292</v>
      </c>
      <c r="M29" s="52">
        <f t="shared" si="9"/>
        <v>156176.845</v>
      </c>
      <c r="N29" s="52">
        <f t="shared" si="9"/>
        <v>81059.0362</v>
      </c>
      <c r="O29" s="53">
        <f>SUM(B29:N29)</f>
        <v>3284133.3833000003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-48577.1</v>
      </c>
      <c r="C32" s="25">
        <f t="shared" si="10"/>
        <v>-41241.3</v>
      </c>
      <c r="D32" s="25">
        <f t="shared" si="10"/>
        <v>-37445.6</v>
      </c>
      <c r="E32" s="25">
        <f t="shared" si="10"/>
        <v>-4798.8</v>
      </c>
      <c r="F32" s="25">
        <f t="shared" si="10"/>
        <v>-31997.5</v>
      </c>
      <c r="G32" s="25">
        <f t="shared" si="10"/>
        <v>-47576.4</v>
      </c>
      <c r="H32" s="25">
        <f t="shared" si="10"/>
        <v>-37844.3</v>
      </c>
      <c r="I32" s="25">
        <f t="shared" si="10"/>
        <v>-15020.130000000005</v>
      </c>
      <c r="J32" s="25">
        <f t="shared" si="10"/>
        <v>-36274.8</v>
      </c>
      <c r="K32" s="25">
        <f t="shared" si="10"/>
        <v>-35943.7</v>
      </c>
      <c r="L32" s="25">
        <f t="shared" si="10"/>
        <v>-31910.3</v>
      </c>
      <c r="M32" s="25">
        <f t="shared" si="10"/>
        <v>-14886.6</v>
      </c>
      <c r="N32" s="25">
        <f t="shared" si="10"/>
        <v>-9653.5</v>
      </c>
      <c r="O32" s="25">
        <f t="shared" si="10"/>
        <v>-393170.03</v>
      </c>
    </row>
    <row r="33" spans="1:15" ht="18.75" customHeight="1">
      <c r="A33" s="17" t="s">
        <v>95</v>
      </c>
      <c r="B33" s="26">
        <f>+B34</f>
        <v>-48577.1</v>
      </c>
      <c r="C33" s="26">
        <f aca="true" t="shared" si="11" ref="C33:O33">+C34</f>
        <v>-41241.3</v>
      </c>
      <c r="D33" s="26">
        <f t="shared" si="11"/>
        <v>-36945.6</v>
      </c>
      <c r="E33" s="26">
        <f t="shared" si="11"/>
        <v>-4798.8</v>
      </c>
      <c r="F33" s="26">
        <f t="shared" si="11"/>
        <v>-31497.5</v>
      </c>
      <c r="G33" s="26">
        <f t="shared" si="11"/>
        <v>-47076.4</v>
      </c>
      <c r="H33" s="26">
        <f t="shared" si="11"/>
        <v>-37844.3</v>
      </c>
      <c r="I33" s="26">
        <f t="shared" si="11"/>
        <v>-1969.4</v>
      </c>
      <c r="J33" s="26">
        <f t="shared" si="11"/>
        <v>-36274.8</v>
      </c>
      <c r="K33" s="26">
        <f t="shared" si="11"/>
        <v>-35943.7</v>
      </c>
      <c r="L33" s="26">
        <f t="shared" si="11"/>
        <v>-31910.3</v>
      </c>
      <c r="M33" s="26">
        <f t="shared" si="11"/>
        <v>-14886.6</v>
      </c>
      <c r="N33" s="26">
        <f t="shared" si="11"/>
        <v>-9653.5</v>
      </c>
      <c r="O33" s="26">
        <f t="shared" si="11"/>
        <v>-378619.3</v>
      </c>
    </row>
    <row r="34" spans="1:26" ht="18.75" customHeight="1">
      <c r="A34" s="13" t="s">
        <v>55</v>
      </c>
      <c r="B34" s="20">
        <f>ROUND(-B9*$D$3,2)</f>
        <v>-48577.1</v>
      </c>
      <c r="C34" s="20">
        <f>ROUND(-C9*$D$3,2)</f>
        <v>-41241.3</v>
      </c>
      <c r="D34" s="20">
        <f>ROUND(-D9*$D$3,2)</f>
        <v>-36945.6</v>
      </c>
      <c r="E34" s="20">
        <f>ROUND(-E9*$D$3,2)</f>
        <v>-4798.8</v>
      </c>
      <c r="F34" s="20">
        <f aca="true" t="shared" si="12" ref="F34:N34">ROUND(-F9*$D$3,2)</f>
        <v>-31497.5</v>
      </c>
      <c r="G34" s="20">
        <f t="shared" si="12"/>
        <v>-47076.4</v>
      </c>
      <c r="H34" s="20">
        <f t="shared" si="12"/>
        <v>-37844.3</v>
      </c>
      <c r="I34" s="20">
        <f>ROUND(-I9*$D$3,2)</f>
        <v>-1969.4</v>
      </c>
      <c r="J34" s="20">
        <f>ROUND(-J9*$D$3,2)</f>
        <v>-36274.8</v>
      </c>
      <c r="K34" s="20">
        <f>ROUND(-K9*$D$3,2)</f>
        <v>-35943.7</v>
      </c>
      <c r="L34" s="20">
        <f>ROUND(-L9*$D$3,2)</f>
        <v>-31910.3</v>
      </c>
      <c r="M34" s="20">
        <f t="shared" si="12"/>
        <v>-14886.6</v>
      </c>
      <c r="N34" s="20">
        <f t="shared" si="12"/>
        <v>-9653.5</v>
      </c>
      <c r="O34" s="44">
        <f aca="true" t="shared" si="13" ref="O34:O45">SUM(B34:N34)</f>
        <v>-378619.3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-436500.72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-436500.72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-427712.49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-427712.49</v>
      </c>
    </row>
    <row r="46" spans="1:26" ht="15.75">
      <c r="A46" s="2" t="s">
        <v>66</v>
      </c>
      <c r="B46" s="29">
        <f aca="true" t="shared" si="15" ref="B46:N46">+B28+B32</f>
        <v>374208.7284</v>
      </c>
      <c r="C46" s="29">
        <f t="shared" si="15"/>
        <v>245065.5427</v>
      </c>
      <c r="D46" s="29">
        <f t="shared" si="15"/>
        <v>276025.8067</v>
      </c>
      <c r="E46" s="29">
        <f t="shared" si="15"/>
        <v>67677.4163</v>
      </c>
      <c r="F46" s="29">
        <f t="shared" si="15"/>
        <v>282784.13800000004</v>
      </c>
      <c r="G46" s="29">
        <f t="shared" si="15"/>
        <v>284856.3944</v>
      </c>
      <c r="H46" s="29">
        <f t="shared" si="15"/>
        <v>220334.0268</v>
      </c>
      <c r="I46" s="29">
        <f t="shared" si="15"/>
        <v>0.0023999999975785613</v>
      </c>
      <c r="J46" s="29">
        <f t="shared" si="15"/>
        <v>372752.91740000003</v>
      </c>
      <c r="K46" s="29">
        <f t="shared" si="15"/>
        <v>288481.7798</v>
      </c>
      <c r="L46" s="29">
        <f t="shared" si="15"/>
        <v>369152.96920000005</v>
      </c>
      <c r="M46" s="29">
        <f t="shared" si="15"/>
        <v>154710.775</v>
      </c>
      <c r="N46" s="29">
        <f t="shared" si="15"/>
        <v>75405.2662</v>
      </c>
      <c r="O46" s="29">
        <f>SUM(B46:N46)</f>
        <v>3011455.7633000007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374208.73000000004</v>
      </c>
      <c r="C49" s="35">
        <f aca="true" t="shared" si="16" ref="C49:N49">SUM(C50:C63)</f>
        <v>245065.53999999998</v>
      </c>
      <c r="D49" s="35">
        <f t="shared" si="16"/>
        <v>276025.81</v>
      </c>
      <c r="E49" s="35">
        <f t="shared" si="16"/>
        <v>67677.42</v>
      </c>
      <c r="F49" s="35">
        <f t="shared" si="16"/>
        <v>282784.14</v>
      </c>
      <c r="G49" s="35">
        <f t="shared" si="16"/>
        <v>284856.39</v>
      </c>
      <c r="H49" s="35">
        <f t="shared" si="16"/>
        <v>220334.03</v>
      </c>
      <c r="I49" s="35">
        <f t="shared" si="16"/>
        <v>0</v>
      </c>
      <c r="J49" s="35">
        <f t="shared" si="16"/>
        <v>372752.91</v>
      </c>
      <c r="K49" s="35">
        <f t="shared" si="16"/>
        <v>288481.78</v>
      </c>
      <c r="L49" s="35">
        <f t="shared" si="16"/>
        <v>369152.97</v>
      </c>
      <c r="M49" s="35">
        <f t="shared" si="16"/>
        <v>154710.78</v>
      </c>
      <c r="N49" s="35">
        <f t="shared" si="16"/>
        <v>75405.27</v>
      </c>
      <c r="O49" s="29">
        <f>SUM(O50:O63)</f>
        <v>3011455.7699999996</v>
      </c>
      <c r="Q49" s="64"/>
    </row>
    <row r="50" spans="1:18" ht="18.75" customHeight="1">
      <c r="A50" s="17" t="s">
        <v>39</v>
      </c>
      <c r="B50" s="35">
        <v>73774.71</v>
      </c>
      <c r="C50" s="35">
        <v>67597.02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141371.73</v>
      </c>
      <c r="P50"/>
      <c r="Q50" s="64"/>
      <c r="R50" s="65"/>
    </row>
    <row r="51" spans="1:16" ht="18.75" customHeight="1">
      <c r="A51" s="17" t="s">
        <v>40</v>
      </c>
      <c r="B51" s="35">
        <v>300434.02</v>
      </c>
      <c r="C51" s="35">
        <v>177468.52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477902.54000000004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276025.81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276025.81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67677.42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67677.42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282784.14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282784.14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284856.39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284856.39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220334.03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220334.03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0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372752.91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372752.91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288481.78</v>
      </c>
      <c r="L59" s="34">
        <v>0</v>
      </c>
      <c r="M59" s="34">
        <v>0</v>
      </c>
      <c r="N59" s="34">
        <v>0</v>
      </c>
      <c r="O59" s="29">
        <f t="shared" si="17"/>
        <v>288481.78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369152.97</v>
      </c>
      <c r="M60" s="34">
        <v>0</v>
      </c>
      <c r="N60" s="34">
        <v>0</v>
      </c>
      <c r="O60" s="26">
        <f t="shared" si="17"/>
        <v>369152.97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154710.78</v>
      </c>
      <c r="N61" s="34">
        <v>0</v>
      </c>
      <c r="O61" s="29">
        <f t="shared" si="17"/>
        <v>154710.78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75405.27</v>
      </c>
      <c r="O62" s="26">
        <f t="shared" si="17"/>
        <v>75405.27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2.4504851415846645</v>
      </c>
      <c r="C67" s="42">
        <v>2.616251108781266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2.1304900046587347</v>
      </c>
      <c r="C68" s="42">
        <v>2.195099985981347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2019-06-19T19:26:38Z</dcterms:modified>
  <cp:category/>
  <cp:version/>
  <cp:contentType/>
  <cp:contentStatus/>
</cp:coreProperties>
</file>