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<sst xmlns="http://schemas.openxmlformats.org/spreadsheetml/2006/main" count="99" uniqueCount="97">
  <si>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</si>
  <si>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</si>
  <si>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</si>
  <si>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</si>
  <si>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</si>
  <si>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</si>
  <si>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</si>
  <si>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</si>
  <si>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</si>
  <si>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</si>
  <si>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</si>
  <si>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</si>
  <si>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</si>
  <si>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</si>
  <si>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</si>
  <si>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</si>
  <si>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</si>
  <si>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</si>
  <si>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</si>
  <si>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</si>
  <si>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</si>
  <si>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</si>
  <si>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</si>
  <si>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</si>
  <si>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</si>
  <si>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</si>
  <si>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</si>
  <si>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</si>
  <si>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</si>
  <si>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</si>
  <si>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</si>
  <si>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</si>
  <si>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</si>
  <si>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</si>
  <si>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</si>
  <si>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</si>
  <si>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</si>
  <si>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</si>
  <si>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</si>
  <si>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</si>
  <si>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</si>
  <si>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</si>
  <si>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</si>
  <si>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</si>
  <si>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</si>
  <si>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</si>
  <si>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</si>
  <si>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</si>
  <si>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</si>
  <si>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</si>
  <si>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</si>
  <si>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</si>
  <si>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</si>
  <si>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</si>
  <si>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</si>
  <si>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</si>
  <si>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</si>
  <si>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</si>
  <si>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</si>
  <si>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</si>
  <si>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</si>
  <si>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</si>
  <si>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</si>
  <si>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</si>
  <si>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</si>
  <si>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</si>
  <si>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</si>
  <si>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</si>
  <si>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</si>
  <si>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</si>
  <si>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</si>
  <si>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</si>
  <si>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</si>
  <si>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</si>
  <si>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</si>
  <si>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</si>
  <si>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</si>
  <si>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</si>
  <si>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</si>
  <si>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</si>
  <si>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</si>
  <si>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</si>
  <si>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</si>
  <si>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</si>
  <si>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</si>
  <si>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</si>
  <si>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</si>
  <si>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</si>
  <si>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</si>
  <si>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</si>
  <si>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</si>
  <si>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</si>
  <si>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</si>
  <si>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</si>
  <si>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</si>
  <si>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</si>
  <si>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13/06/19 - VENCIMENTO 21/06/19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</si>
</sst>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483134</v>
      </c>
      <c r="C7" s="10">
        <f t="shared" si="0"/>
        <v>357101</v>
      </c>
      <c r="D7" s="10">
        <f t="shared" si="0"/>
        <v>364414</v>
      </c>
      <c r="E7" s="10">
        <f t="shared" si="0"/>
        <v>68287</v>
      </c>
      <c r="F7" s="10">
        <f t="shared" si="0"/>
        <v>324471</v>
      </c>
      <c r="G7" s="10">
        <f t="shared" si="0"/>
        <v>511122</v>
      </c>
      <c r="H7" s="10">
        <f t="shared" si="0"/>
        <v>355154</v>
      </c>
      <c r="I7" s="10">
        <f t="shared" si="0"/>
        <v>39407</v>
      </c>
      <c r="J7" s="10">
        <f t="shared" si="0"/>
        <v>430202</v>
      </c>
      <c r="K7" s="10">
        <f t="shared" si="0"/>
        <v>292826</v>
      </c>
      <c r="L7" s="10">
        <f t="shared" si="0"/>
        <v>354998</v>
      </c>
      <c r="M7" s="10">
        <f t="shared" si="0"/>
        <v>146269</v>
      </c>
      <c r="N7" s="10">
        <f t="shared" si="0"/>
        <v>98061</v>
      </c>
      <c r="O7" s="10">
        <f>+O8+O18+O22</f>
        <v>3825446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210159</v>
      </c>
      <c r="C8" s="12">
        <f t="shared" si="1"/>
        <v>167933</v>
      </c>
      <c r="D8" s="12">
        <f t="shared" si="1"/>
        <v>186276</v>
      </c>
      <c r="E8" s="12">
        <f t="shared" si="1"/>
        <v>30397</v>
      </c>
      <c r="F8" s="12">
        <f t="shared" si="1"/>
        <v>153011</v>
      </c>
      <c r="G8" s="12">
        <f t="shared" si="1"/>
        <v>244186</v>
      </c>
      <c r="H8" s="12">
        <f t="shared" si="1"/>
        <v>161343</v>
      </c>
      <c r="I8" s="12">
        <f t="shared" si="1"/>
        <v>18042</v>
      </c>
      <c r="J8" s="12">
        <f t="shared" si="1"/>
        <v>211598</v>
      </c>
      <c r="K8" s="12">
        <f t="shared" si="1"/>
        <v>137744</v>
      </c>
      <c r="L8" s="12">
        <f t="shared" si="1"/>
        <v>164422</v>
      </c>
      <c r="M8" s="12">
        <f t="shared" si="1"/>
        <v>76813</v>
      </c>
      <c r="N8" s="12">
        <f t="shared" si="1"/>
        <v>53862</v>
      </c>
      <c r="O8" s="12">
        <f>SUM(B8:N8)</f>
        <v>1815786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17105</v>
      </c>
      <c r="C9" s="14">
        <v>17125</v>
      </c>
      <c r="D9" s="14">
        <v>11862</v>
      </c>
      <c r="E9" s="14">
        <v>2267</v>
      </c>
      <c r="F9" s="14">
        <v>10283</v>
      </c>
      <c r="G9" s="14">
        <v>18434</v>
      </c>
      <c r="H9" s="14">
        <v>16587</v>
      </c>
      <c r="I9" s="14">
        <v>1895</v>
      </c>
      <c r="J9" s="14">
        <v>11522</v>
      </c>
      <c r="K9" s="14">
        <v>12827</v>
      </c>
      <c r="L9" s="14">
        <v>10603</v>
      </c>
      <c r="M9" s="14">
        <v>7050</v>
      </c>
      <c r="N9" s="14">
        <v>5308</v>
      </c>
      <c r="O9" s="12">
        <f aca="true" t="shared" si="2" ref="O9:O17">SUM(B9:N9)</f>
        <v>142868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182794</v>
      </c>
      <c r="C10" s="14">
        <f>C11+C12+C13</f>
        <v>142929</v>
      </c>
      <c r="D10" s="14">
        <f>D11+D12+D13</f>
        <v>165625</v>
      </c>
      <c r="E10" s="14">
        <f>E11+E12+E13</f>
        <v>26702</v>
      </c>
      <c r="F10" s="14">
        <f aca="true" t="shared" si="3" ref="F10:N10">F11+F12+F13</f>
        <v>135071</v>
      </c>
      <c r="G10" s="14">
        <f t="shared" si="3"/>
        <v>212832</v>
      </c>
      <c r="H10" s="14">
        <f>H11+H12+H13</f>
        <v>137406</v>
      </c>
      <c r="I10" s="14">
        <f>I11+I12+I13</f>
        <v>15247</v>
      </c>
      <c r="J10" s="14">
        <f>J11+J12+J13</f>
        <v>189702</v>
      </c>
      <c r="K10" s="14">
        <f>K11+K12+K13</f>
        <v>118434</v>
      </c>
      <c r="L10" s="14">
        <f>L11+L12+L13</f>
        <v>144939</v>
      </c>
      <c r="M10" s="14">
        <f t="shared" si="3"/>
        <v>66552</v>
      </c>
      <c r="N10" s="14">
        <f t="shared" si="3"/>
        <v>46550</v>
      </c>
      <c r="O10" s="12">
        <f t="shared" si="2"/>
        <v>1584783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86501</v>
      </c>
      <c r="C11" s="14">
        <v>67616</v>
      </c>
      <c r="D11" s="14">
        <v>76659</v>
      </c>
      <c r="E11" s="14">
        <v>12656</v>
      </c>
      <c r="F11" s="14">
        <v>61944</v>
      </c>
      <c r="G11" s="14">
        <v>99630</v>
      </c>
      <c r="H11" s="14">
        <v>67189</v>
      </c>
      <c r="I11" s="14">
        <v>7556</v>
      </c>
      <c r="J11" s="14">
        <v>91434</v>
      </c>
      <c r="K11" s="14">
        <v>55621</v>
      </c>
      <c r="L11" s="14">
        <v>68644</v>
      </c>
      <c r="M11" s="14">
        <v>30737</v>
      </c>
      <c r="N11" s="14">
        <v>21041</v>
      </c>
      <c r="O11" s="12">
        <f t="shared" si="2"/>
        <v>747228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86655</v>
      </c>
      <c r="C12" s="14">
        <v>64228</v>
      </c>
      <c r="D12" s="14">
        <v>81945</v>
      </c>
      <c r="E12" s="14">
        <v>12271</v>
      </c>
      <c r="F12" s="14">
        <v>64481</v>
      </c>
      <c r="G12" s="14">
        <v>97792</v>
      </c>
      <c r="H12" s="14">
        <v>61852</v>
      </c>
      <c r="I12" s="14">
        <v>6669</v>
      </c>
      <c r="J12" s="14">
        <v>89516</v>
      </c>
      <c r="K12" s="14">
        <v>56118</v>
      </c>
      <c r="L12" s="14">
        <v>68931</v>
      </c>
      <c r="M12" s="14">
        <v>32023</v>
      </c>
      <c r="N12" s="14">
        <v>23123</v>
      </c>
      <c r="O12" s="12">
        <f t="shared" si="2"/>
        <v>745604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9638</v>
      </c>
      <c r="C13" s="14">
        <v>11085</v>
      </c>
      <c r="D13" s="14">
        <v>7021</v>
      </c>
      <c r="E13" s="14">
        <v>1775</v>
      </c>
      <c r="F13" s="14">
        <v>8646</v>
      </c>
      <c r="G13" s="14">
        <v>15410</v>
      </c>
      <c r="H13" s="14">
        <v>8365</v>
      </c>
      <c r="I13" s="14">
        <v>1022</v>
      </c>
      <c r="J13" s="14">
        <v>8752</v>
      </c>
      <c r="K13" s="14">
        <v>6695</v>
      </c>
      <c r="L13" s="14">
        <v>7364</v>
      </c>
      <c r="M13" s="14">
        <v>3792</v>
      </c>
      <c r="N13" s="14">
        <v>2386</v>
      </c>
      <c r="O13" s="12">
        <f t="shared" si="2"/>
        <v>91951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10260</v>
      </c>
      <c r="C14" s="14">
        <f>C15+C16+C17</f>
        <v>7879</v>
      </c>
      <c r="D14" s="14">
        <f>D15+D16+D17</f>
        <v>8789</v>
      </c>
      <c r="E14" s="14">
        <f>E15+E16+E17</f>
        <v>1428</v>
      </c>
      <c r="F14" s="14">
        <f aca="true" t="shared" si="4" ref="F14:N14">F15+F16+F17</f>
        <v>7657</v>
      </c>
      <c r="G14" s="14">
        <f t="shared" si="4"/>
        <v>12920</v>
      </c>
      <c r="H14" s="14">
        <f>H15+H16+H17</f>
        <v>7350</v>
      </c>
      <c r="I14" s="14">
        <f>I15+I16+I17</f>
        <v>900</v>
      </c>
      <c r="J14" s="14">
        <f>J15+J16+J17</f>
        <v>10374</v>
      </c>
      <c r="K14" s="14">
        <f>K15+K16+K17</f>
        <v>6483</v>
      </c>
      <c r="L14" s="14">
        <f>L15+L16+L17</f>
        <v>8880</v>
      </c>
      <c r="M14" s="14">
        <f t="shared" si="4"/>
        <v>3211</v>
      </c>
      <c r="N14" s="14">
        <f t="shared" si="4"/>
        <v>2004</v>
      </c>
      <c r="O14" s="12">
        <f t="shared" si="2"/>
        <v>88135</v>
      </c>
    </row>
    <row r="15" spans="1:26" ht="18.75" customHeight="1">
      <c r="A15" s="15" t="s">
        <v>13</v>
      </c>
      <c r="B15" s="14">
        <v>10250</v>
      </c>
      <c r="C15" s="14">
        <v>7871</v>
      </c>
      <c r="D15" s="14">
        <v>8783</v>
      </c>
      <c r="E15" s="14">
        <v>1427</v>
      </c>
      <c r="F15" s="14">
        <v>7644</v>
      </c>
      <c r="G15" s="14">
        <v>12905</v>
      </c>
      <c r="H15" s="14">
        <v>7338</v>
      </c>
      <c r="I15" s="14">
        <v>899</v>
      </c>
      <c r="J15" s="14">
        <v>10360</v>
      </c>
      <c r="K15" s="14">
        <v>6475</v>
      </c>
      <c r="L15" s="14">
        <v>8867</v>
      </c>
      <c r="M15" s="14">
        <v>3200</v>
      </c>
      <c r="N15" s="14">
        <v>1999</v>
      </c>
      <c r="O15" s="12">
        <f t="shared" si="2"/>
        <v>88018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3</v>
      </c>
      <c r="C16" s="14">
        <v>5</v>
      </c>
      <c r="D16" s="14">
        <v>2</v>
      </c>
      <c r="E16" s="14">
        <v>0</v>
      </c>
      <c r="F16" s="14">
        <v>4</v>
      </c>
      <c r="G16" s="14">
        <v>6</v>
      </c>
      <c r="H16" s="14">
        <v>6</v>
      </c>
      <c r="I16" s="14">
        <v>1</v>
      </c>
      <c r="J16" s="14">
        <v>0</v>
      </c>
      <c r="K16" s="14">
        <v>3</v>
      </c>
      <c r="L16" s="14">
        <v>12</v>
      </c>
      <c r="M16" s="14">
        <v>9</v>
      </c>
      <c r="N16" s="14">
        <v>3</v>
      </c>
      <c r="O16" s="12">
        <f t="shared" si="2"/>
        <v>54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7</v>
      </c>
      <c r="C17" s="14">
        <v>3</v>
      </c>
      <c r="D17" s="14">
        <v>4</v>
      </c>
      <c r="E17" s="14">
        <v>1</v>
      </c>
      <c r="F17" s="14">
        <v>9</v>
      </c>
      <c r="G17" s="14">
        <v>9</v>
      </c>
      <c r="H17" s="14">
        <v>6</v>
      </c>
      <c r="I17" s="14">
        <v>0</v>
      </c>
      <c r="J17" s="14">
        <v>14</v>
      </c>
      <c r="K17" s="14">
        <v>5</v>
      </c>
      <c r="L17" s="14">
        <v>1</v>
      </c>
      <c r="M17" s="14">
        <v>2</v>
      </c>
      <c r="N17" s="14">
        <v>2</v>
      </c>
      <c r="O17" s="12">
        <f t="shared" si="2"/>
        <v>63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130461</v>
      </c>
      <c r="C18" s="18">
        <f>C19+C20+C21</f>
        <v>81459</v>
      </c>
      <c r="D18" s="18">
        <f>D19+D20+D21</f>
        <v>72130</v>
      </c>
      <c r="E18" s="18">
        <f>E19+E20+E21</f>
        <v>14123</v>
      </c>
      <c r="F18" s="18">
        <f aca="true" t="shared" si="5" ref="F18:N18">F19+F20+F21</f>
        <v>67831</v>
      </c>
      <c r="G18" s="18">
        <f t="shared" si="5"/>
        <v>106669</v>
      </c>
      <c r="H18" s="18">
        <f>H19+H20+H21</f>
        <v>86826</v>
      </c>
      <c r="I18" s="18">
        <f>I19+I20+I21</f>
        <v>9462</v>
      </c>
      <c r="J18" s="18">
        <f>J19+J20+J21</f>
        <v>109721</v>
      </c>
      <c r="K18" s="18">
        <f>K19+K20+K21</f>
        <v>69710</v>
      </c>
      <c r="L18" s="18">
        <f>L19+L20+L21</f>
        <v>105341</v>
      </c>
      <c r="M18" s="18">
        <f t="shared" si="5"/>
        <v>40411</v>
      </c>
      <c r="N18" s="18">
        <f t="shared" si="5"/>
        <v>25728</v>
      </c>
      <c r="O18" s="12">
        <f aca="true" t="shared" si="6" ref="O18:O24">SUM(B18:N18)</f>
        <v>919872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66550</v>
      </c>
      <c r="C19" s="14">
        <v>43985</v>
      </c>
      <c r="D19" s="14">
        <v>35958</v>
      </c>
      <c r="E19" s="14">
        <v>7321</v>
      </c>
      <c r="F19" s="14">
        <v>33822</v>
      </c>
      <c r="G19" s="14">
        <v>55774</v>
      </c>
      <c r="H19" s="14">
        <v>48214</v>
      </c>
      <c r="I19" s="14">
        <v>5475</v>
      </c>
      <c r="J19" s="14">
        <v>56675</v>
      </c>
      <c r="K19" s="14">
        <v>35729</v>
      </c>
      <c r="L19" s="14">
        <v>54111</v>
      </c>
      <c r="M19" s="14">
        <v>20818</v>
      </c>
      <c r="N19" s="14">
        <v>12866</v>
      </c>
      <c r="O19" s="12">
        <f t="shared" si="6"/>
        <v>477298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59059</v>
      </c>
      <c r="C20" s="14">
        <v>33453</v>
      </c>
      <c r="D20" s="14">
        <v>33723</v>
      </c>
      <c r="E20" s="14">
        <v>6168</v>
      </c>
      <c r="F20" s="14">
        <v>30798</v>
      </c>
      <c r="G20" s="14">
        <v>45376</v>
      </c>
      <c r="H20" s="14">
        <v>35277</v>
      </c>
      <c r="I20" s="14">
        <v>3628</v>
      </c>
      <c r="J20" s="14">
        <v>48792</v>
      </c>
      <c r="K20" s="14">
        <v>31237</v>
      </c>
      <c r="L20" s="14">
        <v>47311</v>
      </c>
      <c r="M20" s="14">
        <v>17930</v>
      </c>
      <c r="N20" s="14">
        <v>11908</v>
      </c>
      <c r="O20" s="12">
        <f t="shared" si="6"/>
        <v>404660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4852</v>
      </c>
      <c r="C21" s="14">
        <v>4021</v>
      </c>
      <c r="D21" s="14">
        <v>2449</v>
      </c>
      <c r="E21" s="14">
        <v>634</v>
      </c>
      <c r="F21" s="14">
        <v>3211</v>
      </c>
      <c r="G21" s="14">
        <v>5519</v>
      </c>
      <c r="H21" s="14">
        <v>3335</v>
      </c>
      <c r="I21" s="14">
        <v>359</v>
      </c>
      <c r="J21" s="14">
        <v>4254</v>
      </c>
      <c r="K21" s="14">
        <v>2744</v>
      </c>
      <c r="L21" s="14">
        <v>3919</v>
      </c>
      <c r="M21" s="14">
        <v>1663</v>
      </c>
      <c r="N21" s="14">
        <v>954</v>
      </c>
      <c r="O21" s="12">
        <f t="shared" si="6"/>
        <v>37914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142514</v>
      </c>
      <c r="C22" s="14">
        <f>C23+C24</f>
        <v>107709</v>
      </c>
      <c r="D22" s="14">
        <f>D23+D24</f>
        <v>106008</v>
      </c>
      <c r="E22" s="14">
        <f>E23+E24</f>
        <v>23767</v>
      </c>
      <c r="F22" s="14">
        <f aca="true" t="shared" si="7" ref="F22:N22">F23+F24</f>
        <v>103629</v>
      </c>
      <c r="G22" s="14">
        <f t="shared" si="7"/>
        <v>160267</v>
      </c>
      <c r="H22" s="14">
        <f>H23+H24</f>
        <v>106985</v>
      </c>
      <c r="I22" s="14">
        <f>I23+I24</f>
        <v>11903</v>
      </c>
      <c r="J22" s="14">
        <f>J23+J24</f>
        <v>108883</v>
      </c>
      <c r="K22" s="14">
        <f>K23+K24</f>
        <v>85372</v>
      </c>
      <c r="L22" s="14">
        <f>L23+L24</f>
        <v>85235</v>
      </c>
      <c r="M22" s="14">
        <f t="shared" si="7"/>
        <v>29045</v>
      </c>
      <c r="N22" s="14">
        <f t="shared" si="7"/>
        <v>18471</v>
      </c>
      <c r="O22" s="12">
        <f t="shared" si="6"/>
        <v>1089788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79380</v>
      </c>
      <c r="C23" s="14">
        <v>66595</v>
      </c>
      <c r="D23" s="14">
        <v>61287</v>
      </c>
      <c r="E23" s="14">
        <v>15023</v>
      </c>
      <c r="F23" s="14">
        <v>60358</v>
      </c>
      <c r="G23" s="14">
        <v>99705</v>
      </c>
      <c r="H23" s="14">
        <v>67510</v>
      </c>
      <c r="I23" s="14">
        <v>8419</v>
      </c>
      <c r="J23" s="14">
        <v>64569</v>
      </c>
      <c r="K23" s="14">
        <v>51877</v>
      </c>
      <c r="L23" s="14">
        <v>49919</v>
      </c>
      <c r="M23" s="14">
        <v>17557</v>
      </c>
      <c r="N23" s="14">
        <v>10037</v>
      </c>
      <c r="O23" s="12">
        <f t="shared" si="6"/>
        <v>652236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63134</v>
      </c>
      <c r="C24" s="14">
        <v>41114</v>
      </c>
      <c r="D24" s="14">
        <v>44721</v>
      </c>
      <c r="E24" s="14">
        <v>8744</v>
      </c>
      <c r="F24" s="14">
        <v>43271</v>
      </c>
      <c r="G24" s="14">
        <v>60562</v>
      </c>
      <c r="H24" s="14">
        <v>39475</v>
      </c>
      <c r="I24" s="14">
        <v>3484</v>
      </c>
      <c r="J24" s="14">
        <v>44314</v>
      </c>
      <c r="K24" s="14">
        <v>33495</v>
      </c>
      <c r="L24" s="14">
        <v>35316</v>
      </c>
      <c r="M24" s="14">
        <v>11488</v>
      </c>
      <c r="N24" s="14">
        <v>8434</v>
      </c>
      <c r="O24" s="12">
        <f t="shared" si="6"/>
        <v>437552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1061188.6604</v>
      </c>
      <c r="C28" s="56">
        <f aca="true" t="shared" si="8" ref="C28:N28">C29+C30</f>
        <v>828276.9580999999</v>
      </c>
      <c r="D28" s="56">
        <f t="shared" si="8"/>
        <v>725871.3198</v>
      </c>
      <c r="E28" s="56">
        <f t="shared" si="8"/>
        <v>202081.7191</v>
      </c>
      <c r="F28" s="56">
        <f t="shared" si="8"/>
        <v>747877.9265</v>
      </c>
      <c r="G28" s="56">
        <f t="shared" si="8"/>
        <v>953428.2586000001</v>
      </c>
      <c r="H28" s="56">
        <f t="shared" si="8"/>
        <v>773332.3104000001</v>
      </c>
      <c r="I28" s="56">
        <f t="shared" si="8"/>
        <v>93595.5657</v>
      </c>
      <c r="J28" s="56">
        <f t="shared" si="8"/>
        <v>953010.1768</v>
      </c>
      <c r="K28" s="56">
        <f t="shared" si="8"/>
        <v>745473.2496</v>
      </c>
      <c r="L28" s="56">
        <f t="shared" si="8"/>
        <v>880583.9772</v>
      </c>
      <c r="M28" s="56">
        <f t="shared" si="8"/>
        <v>461954.4185</v>
      </c>
      <c r="N28" s="56">
        <f t="shared" si="8"/>
        <v>261223.53910000002</v>
      </c>
      <c r="O28" s="56">
        <f>SUM(B28:N28)</f>
        <v>8687898.0798</v>
      </c>
      <c r="Q28" s="62"/>
    </row>
    <row r="29" spans="1:15" ht="18.75" customHeight="1">
      <c r="A29" s="54" t="s">
        <v>54</v>
      </c>
      <c r="B29" s="52">
        <f aca="true" t="shared" si="9" ref="B29:N29">B26*B7</f>
        <v>1055937.6704</v>
      </c>
      <c r="C29" s="52">
        <f t="shared" si="9"/>
        <v>820653.8080999999</v>
      </c>
      <c r="D29" s="52">
        <f t="shared" si="9"/>
        <v>714506.5298</v>
      </c>
      <c r="E29" s="52">
        <f t="shared" si="9"/>
        <v>202081.7191</v>
      </c>
      <c r="F29" s="52">
        <f t="shared" si="9"/>
        <v>730546.4565</v>
      </c>
      <c r="G29" s="52">
        <f t="shared" si="9"/>
        <v>948795.7686000001</v>
      </c>
      <c r="H29" s="52">
        <f t="shared" si="9"/>
        <v>769831.8104000001</v>
      </c>
      <c r="I29" s="52">
        <f t="shared" si="9"/>
        <v>93595.5657</v>
      </c>
      <c r="J29" s="52">
        <f t="shared" si="9"/>
        <v>935001.0268</v>
      </c>
      <c r="K29" s="52">
        <f t="shared" si="9"/>
        <v>727555.4796</v>
      </c>
      <c r="L29" s="52">
        <f t="shared" si="9"/>
        <v>863142.1372</v>
      </c>
      <c r="M29" s="52">
        <f t="shared" si="9"/>
        <v>448533.8885</v>
      </c>
      <c r="N29" s="52">
        <f t="shared" si="9"/>
        <v>257223.8091</v>
      </c>
      <c r="O29" s="53">
        <f>SUM(B29:N29)</f>
        <v>8567405.6698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120492.41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-73551.5</v>
      </c>
      <c r="C32" s="25">
        <f t="shared" si="10"/>
        <v>-73637.5</v>
      </c>
      <c r="D32" s="25">
        <f t="shared" si="10"/>
        <v>-51506.6</v>
      </c>
      <c r="E32" s="25">
        <f t="shared" si="10"/>
        <v>-9748.1</v>
      </c>
      <c r="F32" s="25">
        <f t="shared" si="10"/>
        <v>-44716.9</v>
      </c>
      <c r="G32" s="25">
        <f t="shared" si="10"/>
        <v>-79766.2</v>
      </c>
      <c r="H32" s="25">
        <f t="shared" si="10"/>
        <v>-71324.1</v>
      </c>
      <c r="I32" s="25">
        <f t="shared" si="10"/>
        <v>-12411</v>
      </c>
      <c r="J32" s="25">
        <f t="shared" si="10"/>
        <v>-49544.6</v>
      </c>
      <c r="K32" s="25">
        <f t="shared" si="10"/>
        <v>-55156.1</v>
      </c>
      <c r="L32" s="25">
        <f t="shared" si="10"/>
        <v>-45592.9</v>
      </c>
      <c r="M32" s="25">
        <f t="shared" si="10"/>
        <v>-30315</v>
      </c>
      <c r="N32" s="25">
        <f t="shared" si="10"/>
        <v>-22824.4</v>
      </c>
      <c r="O32" s="25">
        <f t="shared" si="10"/>
        <v>-620094.9</v>
      </c>
    </row>
    <row r="33" spans="1:15" ht="18.75" customHeight="1">
      <c r="A33" s="17" t="s">
        <v>95</v>
      </c>
      <c r="B33" s="26">
        <f>+B34</f>
        <v>-73551.5</v>
      </c>
      <c r="C33" s="26">
        <f aca="true" t="shared" si="11" ref="C33:O33">+C34</f>
        <v>-73637.5</v>
      </c>
      <c r="D33" s="26">
        <f t="shared" si="11"/>
        <v>-51006.6</v>
      </c>
      <c r="E33" s="26">
        <f t="shared" si="11"/>
        <v>-9748.1</v>
      </c>
      <c r="F33" s="26">
        <f t="shared" si="11"/>
        <v>-44216.9</v>
      </c>
      <c r="G33" s="26">
        <f t="shared" si="11"/>
        <v>-79266.2</v>
      </c>
      <c r="H33" s="26">
        <f t="shared" si="11"/>
        <v>-71324.1</v>
      </c>
      <c r="I33" s="26">
        <f t="shared" si="11"/>
        <v>-8148.5</v>
      </c>
      <c r="J33" s="26">
        <f t="shared" si="11"/>
        <v>-49544.6</v>
      </c>
      <c r="K33" s="26">
        <f t="shared" si="11"/>
        <v>-55156.1</v>
      </c>
      <c r="L33" s="26">
        <f t="shared" si="11"/>
        <v>-45592.9</v>
      </c>
      <c r="M33" s="26">
        <f t="shared" si="11"/>
        <v>-30315</v>
      </c>
      <c r="N33" s="26">
        <f t="shared" si="11"/>
        <v>-22824.4</v>
      </c>
      <c r="O33" s="26">
        <f t="shared" si="11"/>
        <v>-614332.4</v>
      </c>
    </row>
    <row r="34" spans="1:26" ht="18.75" customHeight="1">
      <c r="A34" s="13" t="s">
        <v>55</v>
      </c>
      <c r="B34" s="20">
        <f>ROUND(-B9*$D$3,2)</f>
        <v>-73551.5</v>
      </c>
      <c r="C34" s="20">
        <f>ROUND(-C9*$D$3,2)</f>
        <v>-73637.5</v>
      </c>
      <c r="D34" s="20">
        <f>ROUND(-D9*$D$3,2)</f>
        <v>-51006.6</v>
      </c>
      <c r="E34" s="20">
        <f>ROUND(-E9*$D$3,2)</f>
        <v>-9748.1</v>
      </c>
      <c r="F34" s="20">
        <f aca="true" t="shared" si="12" ref="F34:N34">ROUND(-F9*$D$3,2)</f>
        <v>-44216.9</v>
      </c>
      <c r="G34" s="20">
        <f t="shared" si="12"/>
        <v>-79266.2</v>
      </c>
      <c r="H34" s="20">
        <f t="shared" si="12"/>
        <v>-71324.1</v>
      </c>
      <c r="I34" s="20">
        <f>ROUND(-I9*$D$3,2)</f>
        <v>-8148.5</v>
      </c>
      <c r="J34" s="20">
        <f>ROUND(-J9*$D$3,2)</f>
        <v>-49544.6</v>
      </c>
      <c r="K34" s="20">
        <f>ROUND(-K9*$D$3,2)</f>
        <v>-55156.1</v>
      </c>
      <c r="L34" s="20">
        <f>ROUND(-L9*$D$3,2)</f>
        <v>-45592.9</v>
      </c>
      <c r="M34" s="20">
        <f t="shared" si="12"/>
        <v>-30315</v>
      </c>
      <c r="N34" s="20">
        <f t="shared" si="12"/>
        <v>-22824.4</v>
      </c>
      <c r="O34" s="44">
        <f aca="true" t="shared" si="13" ref="O34:O45">SUM(B34:N34)</f>
        <v>-614332.4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987637.1603999999</v>
      </c>
      <c r="C46" s="29">
        <f t="shared" si="15"/>
        <v>754639.4580999999</v>
      </c>
      <c r="D46" s="29">
        <f t="shared" si="15"/>
        <v>674364.7198000001</v>
      </c>
      <c r="E46" s="29">
        <f t="shared" si="15"/>
        <v>192333.61909999998</v>
      </c>
      <c r="F46" s="29">
        <f t="shared" si="15"/>
        <v>703161.0264999999</v>
      </c>
      <c r="G46" s="29">
        <f t="shared" si="15"/>
        <v>873662.0586000001</v>
      </c>
      <c r="H46" s="29">
        <f t="shared" si="15"/>
        <v>702008.2104000001</v>
      </c>
      <c r="I46" s="29">
        <f t="shared" si="15"/>
        <v>81184.5657</v>
      </c>
      <c r="J46" s="29">
        <f t="shared" si="15"/>
        <v>903465.5768</v>
      </c>
      <c r="K46" s="29">
        <f t="shared" si="15"/>
        <v>690317.1496</v>
      </c>
      <c r="L46" s="29">
        <f t="shared" si="15"/>
        <v>834991.0771999999</v>
      </c>
      <c r="M46" s="29">
        <f t="shared" si="15"/>
        <v>431639.4185</v>
      </c>
      <c r="N46" s="29">
        <f t="shared" si="15"/>
        <v>238399.13910000003</v>
      </c>
      <c r="O46" s="29">
        <f>SUM(B46:N46)</f>
        <v>8067803.1798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987637.15</v>
      </c>
      <c r="C49" s="35">
        <f aca="true" t="shared" si="16" ref="C49:N49">SUM(C50:C63)</f>
        <v>754639.4600000001</v>
      </c>
      <c r="D49" s="35">
        <f t="shared" si="16"/>
        <v>674364.72</v>
      </c>
      <c r="E49" s="35">
        <f t="shared" si="16"/>
        <v>192333.62</v>
      </c>
      <c r="F49" s="35">
        <f t="shared" si="16"/>
        <v>703161.03</v>
      </c>
      <c r="G49" s="35">
        <f t="shared" si="16"/>
        <v>873662.06</v>
      </c>
      <c r="H49" s="35">
        <f t="shared" si="16"/>
        <v>702008.21</v>
      </c>
      <c r="I49" s="35">
        <f t="shared" si="16"/>
        <v>81184.57</v>
      </c>
      <c r="J49" s="35">
        <f t="shared" si="16"/>
        <v>903465.58</v>
      </c>
      <c r="K49" s="35">
        <f t="shared" si="16"/>
        <v>690317.15</v>
      </c>
      <c r="L49" s="35">
        <f t="shared" si="16"/>
        <v>834991.08</v>
      </c>
      <c r="M49" s="35">
        <f t="shared" si="16"/>
        <v>431639.42</v>
      </c>
      <c r="N49" s="35">
        <f t="shared" si="16"/>
        <v>238399.14</v>
      </c>
      <c r="O49" s="29">
        <f>SUM(O50:O63)</f>
        <v>8067803.19</v>
      </c>
      <c r="Q49" s="64"/>
    </row>
    <row r="50" spans="1:18" ht="18.75" customHeight="1">
      <c r="A50" s="17" t="s">
        <v>39</v>
      </c>
      <c r="B50" s="35">
        <v>194081.23</v>
      </c>
      <c r="C50" s="35">
        <v>206896.9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400978.13</v>
      </c>
      <c r="P50"/>
      <c r="Q50" s="64"/>
      <c r="R50" s="65"/>
    </row>
    <row r="51" spans="1:16" ht="18.75" customHeight="1">
      <c r="A51" s="17" t="s">
        <v>40</v>
      </c>
      <c r="B51" s="35">
        <v>793555.92</v>
      </c>
      <c r="C51" s="35">
        <v>547742.56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1341298.48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674364.72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674364.72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192333.62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192333.62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703161.03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703161.03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873662.06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873662.06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702008.21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702008.21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81184.57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81184.57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903465.58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903465.58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690317.15</v>
      </c>
      <c r="L59" s="34">
        <v>0</v>
      </c>
      <c r="M59" s="34">
        <v>0</v>
      </c>
      <c r="N59" s="34">
        <v>0</v>
      </c>
      <c r="O59" s="29">
        <f t="shared" si="17"/>
        <v>690317.15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834991.08</v>
      </c>
      <c r="M60" s="34">
        <v>0</v>
      </c>
      <c r="N60" s="34">
        <v>0</v>
      </c>
      <c r="O60" s="26">
        <f t="shared" si="17"/>
        <v>834991.08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431639.42</v>
      </c>
      <c r="N61" s="34">
        <v>0</v>
      </c>
      <c r="O61" s="29">
        <f t="shared" si="17"/>
        <v>431639.42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238399.14</v>
      </c>
      <c r="O62" s="26">
        <f t="shared" si="17"/>
        <v>238399.14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2.448744751336083</v>
      </c>
      <c r="C67" s="42">
        <v>2.6212150766285336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2.130490008983015</v>
      </c>
      <c r="C68" s="42">
        <v>2.1951000137216083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2019-06-19T14:43:42Z</dcterms:modified>
  <cp:category/>
  <cp:version/>
  <cp:contentType/>
  <cp:contentStatus/>
</cp:coreProperties>
</file>