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<sst xmlns="http://schemas.openxmlformats.org/spreadsheetml/2006/main" count="99" uniqueCount="97">
  <si>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</si>
  <si>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</si>
  <si>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</si>
  <si>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</si>
  <si>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</si>
  <si>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</si>
  <si>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</si>
  <si>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</si>
  <si>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</si>
  <si>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</si>
  <si>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</si>
  <si>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</si>
  <si>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</si>
  <si>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</si>
  <si>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</si>
  <si>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</si>
  <si>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</si>
  <si>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</si>
  <si>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</si>
  <si>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</si>
  <si>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</si>
  <si>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</si>
  <si>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</si>
  <si>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</si>
  <si>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</si>
  <si>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</si>
  <si>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</si>
  <si>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</si>
  <si>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</si>
  <si>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</si>
  <si>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</si>
  <si>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</si>
  <si>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</si>
  <si>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</si>
  <si>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</si>
  <si>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</si>
  <si>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</si>
  <si>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</si>
  <si>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</si>
  <si>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</si>
  <si>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</si>
  <si>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</si>
  <si>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</si>
  <si>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</si>
  <si>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</si>
  <si>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</si>
  <si>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</si>
  <si>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</si>
  <si>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</si>
  <si>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</si>
  <si>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</si>
  <si>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</si>
  <si>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</si>
  <si>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</si>
  <si>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</si>
  <si>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</si>
  <si>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</si>
  <si>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</si>
  <si>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</si>
  <si>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</si>
  <si>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</si>
  <si>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</si>
  <si>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</si>
  <si>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</si>
  <si>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</si>
  <si>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</si>
  <si>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</si>
  <si>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</si>
  <si>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</si>
  <si>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</si>
  <si>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</si>
  <si>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</si>
  <si>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</si>
  <si>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</si>
  <si>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</si>
  <si>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</si>
  <si>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</si>
  <si>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</si>
  <si>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</si>
  <si>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</si>
  <si>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</si>
  <si>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</si>
  <si>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</si>
  <si>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</si>
  <si>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</si>
  <si>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</si>
  <si>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</si>
  <si>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</si>
  <si>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</si>
  <si>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</si>
  <si>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</si>
  <si>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</si>
  <si>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</si>
  <si>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</si>
  <si>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</si>
  <si>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</si>
  <si>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12/06/19 - VENCIMENTO 19/06/19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</si>
</sst>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4" sqref="I24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504829</v>
      </c>
      <c r="C7" s="10">
        <f t="shared" si="0"/>
        <v>367402</v>
      </c>
      <c r="D7" s="10">
        <f t="shared" si="0"/>
        <v>380854</v>
      </c>
      <c r="E7" s="10">
        <f t="shared" si="0"/>
        <v>70763</v>
      </c>
      <c r="F7" s="10">
        <f t="shared" si="0"/>
        <v>341145</v>
      </c>
      <c r="G7" s="10">
        <f t="shared" si="0"/>
        <v>522816</v>
      </c>
      <c r="H7" s="10">
        <f t="shared" si="0"/>
        <v>363554</v>
      </c>
      <c r="I7" s="10">
        <f t="shared" si="0"/>
        <v>39625</v>
      </c>
      <c r="J7" s="10">
        <f t="shared" si="0"/>
        <v>440106</v>
      </c>
      <c r="K7" s="10">
        <f t="shared" si="0"/>
        <v>296508</v>
      </c>
      <c r="L7" s="10">
        <f t="shared" si="0"/>
        <v>360149</v>
      </c>
      <c r="M7" s="10">
        <f t="shared" si="0"/>
        <v>148080</v>
      </c>
      <c r="N7" s="10">
        <f t="shared" si="0"/>
        <v>99491</v>
      </c>
      <c r="O7" s="10">
        <f>+O8+O18+O22</f>
        <v>3935322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218428</v>
      </c>
      <c r="C8" s="12">
        <f t="shared" si="1"/>
        <v>171811</v>
      </c>
      <c r="D8" s="12">
        <f t="shared" si="1"/>
        <v>192472</v>
      </c>
      <c r="E8" s="12">
        <f t="shared" si="1"/>
        <v>31549</v>
      </c>
      <c r="F8" s="12">
        <f t="shared" si="1"/>
        <v>159084</v>
      </c>
      <c r="G8" s="12">
        <f t="shared" si="1"/>
        <v>248267</v>
      </c>
      <c r="H8" s="12">
        <f t="shared" si="1"/>
        <v>164970</v>
      </c>
      <c r="I8" s="12">
        <f t="shared" si="1"/>
        <v>18267</v>
      </c>
      <c r="J8" s="12">
        <f t="shared" si="1"/>
        <v>216325</v>
      </c>
      <c r="K8" s="12">
        <f t="shared" si="1"/>
        <v>138513</v>
      </c>
      <c r="L8" s="12">
        <f t="shared" si="1"/>
        <v>166216</v>
      </c>
      <c r="M8" s="12">
        <f t="shared" si="1"/>
        <v>77589</v>
      </c>
      <c r="N8" s="12">
        <f t="shared" si="1"/>
        <v>54846</v>
      </c>
      <c r="O8" s="12">
        <f>SUM(B8:N8)</f>
        <v>1858337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17962</v>
      </c>
      <c r="C9" s="14">
        <v>17680</v>
      </c>
      <c r="D9" s="14">
        <v>12699</v>
      </c>
      <c r="E9" s="14">
        <v>2435</v>
      </c>
      <c r="F9" s="14">
        <v>10846</v>
      </c>
      <c r="G9" s="14">
        <v>19601</v>
      </c>
      <c r="H9" s="14">
        <v>17304</v>
      </c>
      <c r="I9" s="14">
        <v>1933</v>
      </c>
      <c r="J9" s="14">
        <v>11877</v>
      </c>
      <c r="K9" s="14">
        <v>13351</v>
      </c>
      <c r="L9" s="14">
        <v>11200</v>
      </c>
      <c r="M9" s="14">
        <v>7256</v>
      </c>
      <c r="N9" s="14">
        <v>5695</v>
      </c>
      <c r="O9" s="12">
        <f aca="true" t="shared" si="2" ref="O9:O17">SUM(B9:N9)</f>
        <v>149839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189765</v>
      </c>
      <c r="C10" s="14">
        <f>C11+C12+C13</f>
        <v>146059</v>
      </c>
      <c r="D10" s="14">
        <f>D11+D12+D13</f>
        <v>170638</v>
      </c>
      <c r="E10" s="14">
        <f>E11+E12+E13</f>
        <v>27633</v>
      </c>
      <c r="F10" s="14">
        <f aca="true" t="shared" si="3" ref="F10:N10">F11+F12+F13</f>
        <v>140049</v>
      </c>
      <c r="G10" s="14">
        <f t="shared" si="3"/>
        <v>215626</v>
      </c>
      <c r="H10" s="14">
        <f>H11+H12+H13</f>
        <v>140140</v>
      </c>
      <c r="I10" s="14">
        <f>I11+I12+I13</f>
        <v>15455</v>
      </c>
      <c r="J10" s="14">
        <f>J11+J12+J13</f>
        <v>193529</v>
      </c>
      <c r="K10" s="14">
        <f>K11+K12+K13</f>
        <v>118671</v>
      </c>
      <c r="L10" s="14">
        <f>L11+L12+L13</f>
        <v>146115</v>
      </c>
      <c r="M10" s="14">
        <f t="shared" si="3"/>
        <v>67029</v>
      </c>
      <c r="N10" s="14">
        <f t="shared" si="3"/>
        <v>47101</v>
      </c>
      <c r="O10" s="12">
        <f t="shared" si="2"/>
        <v>1617810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89782</v>
      </c>
      <c r="C11" s="14">
        <v>69137</v>
      </c>
      <c r="D11" s="14">
        <v>79163</v>
      </c>
      <c r="E11" s="14">
        <v>13056</v>
      </c>
      <c r="F11" s="14">
        <v>64316</v>
      </c>
      <c r="G11" s="14">
        <v>100808</v>
      </c>
      <c r="H11" s="14">
        <v>67769</v>
      </c>
      <c r="I11" s="14">
        <v>7678</v>
      </c>
      <c r="J11" s="14">
        <v>93421</v>
      </c>
      <c r="K11" s="14">
        <v>55298</v>
      </c>
      <c r="L11" s="14">
        <v>69183</v>
      </c>
      <c r="M11" s="14">
        <v>30662</v>
      </c>
      <c r="N11" s="14">
        <v>21350</v>
      </c>
      <c r="O11" s="12">
        <f t="shared" si="2"/>
        <v>761623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89807</v>
      </c>
      <c r="C12" s="14">
        <v>65653</v>
      </c>
      <c r="D12" s="14">
        <v>84218</v>
      </c>
      <c r="E12" s="14">
        <v>12758</v>
      </c>
      <c r="F12" s="14">
        <v>66595</v>
      </c>
      <c r="G12" s="14">
        <v>98979</v>
      </c>
      <c r="H12" s="14">
        <v>63893</v>
      </c>
      <c r="I12" s="14">
        <v>6740</v>
      </c>
      <c r="J12" s="14">
        <v>91124</v>
      </c>
      <c r="K12" s="14">
        <v>56576</v>
      </c>
      <c r="L12" s="14">
        <v>69451</v>
      </c>
      <c r="M12" s="14">
        <v>32420</v>
      </c>
      <c r="N12" s="14">
        <v>23357</v>
      </c>
      <c r="O12" s="12">
        <f t="shared" si="2"/>
        <v>761571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10176</v>
      </c>
      <c r="C13" s="14">
        <v>11269</v>
      </c>
      <c r="D13" s="14">
        <v>7257</v>
      </c>
      <c r="E13" s="14">
        <v>1819</v>
      </c>
      <c r="F13" s="14">
        <v>9138</v>
      </c>
      <c r="G13" s="14">
        <v>15839</v>
      </c>
      <c r="H13" s="14">
        <v>8478</v>
      </c>
      <c r="I13" s="14">
        <v>1037</v>
      </c>
      <c r="J13" s="14">
        <v>8984</v>
      </c>
      <c r="K13" s="14">
        <v>6797</v>
      </c>
      <c r="L13" s="14">
        <v>7481</v>
      </c>
      <c r="M13" s="14">
        <v>3947</v>
      </c>
      <c r="N13" s="14">
        <v>2394</v>
      </c>
      <c r="O13" s="12">
        <f t="shared" si="2"/>
        <v>94616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10701</v>
      </c>
      <c r="C14" s="14">
        <f>C15+C16+C17</f>
        <v>8072</v>
      </c>
      <c r="D14" s="14">
        <f>D15+D16+D17</f>
        <v>9135</v>
      </c>
      <c r="E14" s="14">
        <f>E15+E16+E17</f>
        <v>1481</v>
      </c>
      <c r="F14" s="14">
        <f aca="true" t="shared" si="4" ref="F14:N14">F15+F16+F17</f>
        <v>8189</v>
      </c>
      <c r="G14" s="14">
        <f t="shared" si="4"/>
        <v>13040</v>
      </c>
      <c r="H14" s="14">
        <f>H15+H16+H17</f>
        <v>7526</v>
      </c>
      <c r="I14" s="14">
        <f>I15+I16+I17</f>
        <v>879</v>
      </c>
      <c r="J14" s="14">
        <f>J15+J16+J17</f>
        <v>10919</v>
      </c>
      <c r="K14" s="14">
        <f>K15+K16+K17</f>
        <v>6491</v>
      </c>
      <c r="L14" s="14">
        <f>L15+L16+L17</f>
        <v>8901</v>
      </c>
      <c r="M14" s="14">
        <f t="shared" si="4"/>
        <v>3304</v>
      </c>
      <c r="N14" s="14">
        <f t="shared" si="4"/>
        <v>2050</v>
      </c>
      <c r="O14" s="12">
        <f t="shared" si="2"/>
        <v>90688</v>
      </c>
    </row>
    <row r="15" spans="1:26" ht="18.75" customHeight="1">
      <c r="A15" s="15" t="s">
        <v>13</v>
      </c>
      <c r="B15" s="14">
        <v>10687</v>
      </c>
      <c r="C15" s="14">
        <v>8062</v>
      </c>
      <c r="D15" s="14">
        <v>9126</v>
      </c>
      <c r="E15" s="14">
        <v>1480</v>
      </c>
      <c r="F15" s="14">
        <v>8184</v>
      </c>
      <c r="G15" s="14">
        <v>13018</v>
      </c>
      <c r="H15" s="14">
        <v>7513</v>
      </c>
      <c r="I15" s="14">
        <v>878</v>
      </c>
      <c r="J15" s="14">
        <v>10910</v>
      </c>
      <c r="K15" s="14">
        <v>6485</v>
      </c>
      <c r="L15" s="14">
        <v>8886</v>
      </c>
      <c r="M15" s="14">
        <v>3298</v>
      </c>
      <c r="N15" s="14">
        <v>2050</v>
      </c>
      <c r="O15" s="12">
        <f t="shared" si="2"/>
        <v>90577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6</v>
      </c>
      <c r="C16" s="14">
        <v>8</v>
      </c>
      <c r="D16" s="14">
        <v>4</v>
      </c>
      <c r="E16" s="14">
        <v>0</v>
      </c>
      <c r="F16" s="14">
        <v>3</v>
      </c>
      <c r="G16" s="14">
        <v>9</v>
      </c>
      <c r="H16" s="14">
        <v>4</v>
      </c>
      <c r="I16" s="14">
        <v>0</v>
      </c>
      <c r="J16" s="14">
        <v>1</v>
      </c>
      <c r="K16" s="14">
        <v>3</v>
      </c>
      <c r="L16" s="14">
        <v>14</v>
      </c>
      <c r="M16" s="14">
        <v>6</v>
      </c>
      <c r="N16" s="14">
        <v>0</v>
      </c>
      <c r="O16" s="12">
        <f t="shared" si="2"/>
        <v>58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8</v>
      </c>
      <c r="C17" s="14">
        <v>2</v>
      </c>
      <c r="D17" s="14">
        <v>5</v>
      </c>
      <c r="E17" s="14">
        <v>1</v>
      </c>
      <c r="F17" s="14">
        <v>2</v>
      </c>
      <c r="G17" s="14">
        <v>13</v>
      </c>
      <c r="H17" s="14">
        <v>9</v>
      </c>
      <c r="I17" s="14">
        <v>1</v>
      </c>
      <c r="J17" s="14">
        <v>8</v>
      </c>
      <c r="K17" s="14">
        <v>3</v>
      </c>
      <c r="L17" s="14">
        <v>1</v>
      </c>
      <c r="M17" s="14">
        <v>0</v>
      </c>
      <c r="N17" s="14">
        <v>0</v>
      </c>
      <c r="O17" s="12">
        <f t="shared" si="2"/>
        <v>53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134153</v>
      </c>
      <c r="C18" s="18">
        <f>C19+C20+C21</f>
        <v>83689</v>
      </c>
      <c r="D18" s="18">
        <f>D19+D20+D21</f>
        <v>74594</v>
      </c>
      <c r="E18" s="18">
        <f>E19+E20+E21</f>
        <v>14629</v>
      </c>
      <c r="F18" s="18">
        <f aca="true" t="shared" si="5" ref="F18:N18">F19+F20+F21</f>
        <v>71370</v>
      </c>
      <c r="G18" s="18">
        <f t="shared" si="5"/>
        <v>109493</v>
      </c>
      <c r="H18" s="18">
        <f>H19+H20+H21</f>
        <v>87900</v>
      </c>
      <c r="I18" s="18">
        <f>I19+I20+I21</f>
        <v>9501</v>
      </c>
      <c r="J18" s="18">
        <f>J19+J20+J21</f>
        <v>111024</v>
      </c>
      <c r="K18" s="18">
        <f>K19+K20+K21</f>
        <v>69667</v>
      </c>
      <c r="L18" s="18">
        <f>L19+L20+L21</f>
        <v>105399</v>
      </c>
      <c r="M18" s="18">
        <f t="shared" si="5"/>
        <v>41370</v>
      </c>
      <c r="N18" s="18">
        <f t="shared" si="5"/>
        <v>25774</v>
      </c>
      <c r="O18" s="12">
        <f aca="true" t="shared" si="6" ref="O18:O24">SUM(B18:N18)</f>
        <v>938563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68172</v>
      </c>
      <c r="C19" s="14">
        <v>45211</v>
      </c>
      <c r="D19" s="14">
        <v>37748</v>
      </c>
      <c r="E19" s="14">
        <v>7684</v>
      </c>
      <c r="F19" s="14">
        <v>35777</v>
      </c>
      <c r="G19" s="14">
        <v>57408</v>
      </c>
      <c r="H19" s="14">
        <v>48694</v>
      </c>
      <c r="I19" s="14">
        <v>5324</v>
      </c>
      <c r="J19" s="14">
        <v>57683</v>
      </c>
      <c r="K19" s="14">
        <v>35512</v>
      </c>
      <c r="L19" s="14">
        <v>54224</v>
      </c>
      <c r="M19" s="14">
        <v>21192</v>
      </c>
      <c r="N19" s="14">
        <v>12998</v>
      </c>
      <c r="O19" s="12">
        <f t="shared" si="6"/>
        <v>487627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60930</v>
      </c>
      <c r="C20" s="14">
        <v>34452</v>
      </c>
      <c r="D20" s="14">
        <v>34320</v>
      </c>
      <c r="E20" s="14">
        <v>6305</v>
      </c>
      <c r="F20" s="14">
        <v>32183</v>
      </c>
      <c r="G20" s="14">
        <v>46377</v>
      </c>
      <c r="H20" s="14">
        <v>35792</v>
      </c>
      <c r="I20" s="14">
        <v>3815</v>
      </c>
      <c r="J20" s="14">
        <v>49122</v>
      </c>
      <c r="K20" s="14">
        <v>31505</v>
      </c>
      <c r="L20" s="14">
        <v>47255</v>
      </c>
      <c r="M20" s="14">
        <v>18472</v>
      </c>
      <c r="N20" s="14">
        <v>11828</v>
      </c>
      <c r="O20" s="12">
        <f t="shared" si="6"/>
        <v>412356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5051</v>
      </c>
      <c r="C21" s="14">
        <v>4026</v>
      </c>
      <c r="D21" s="14">
        <v>2526</v>
      </c>
      <c r="E21" s="14">
        <v>640</v>
      </c>
      <c r="F21" s="14">
        <v>3410</v>
      </c>
      <c r="G21" s="14">
        <v>5708</v>
      </c>
      <c r="H21" s="14">
        <v>3414</v>
      </c>
      <c r="I21" s="14">
        <v>362</v>
      </c>
      <c r="J21" s="14">
        <v>4219</v>
      </c>
      <c r="K21" s="14">
        <v>2650</v>
      </c>
      <c r="L21" s="14">
        <v>3920</v>
      </c>
      <c r="M21" s="14">
        <v>1706</v>
      </c>
      <c r="N21" s="14">
        <v>948</v>
      </c>
      <c r="O21" s="12">
        <f t="shared" si="6"/>
        <v>38580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152248</v>
      </c>
      <c r="C22" s="14">
        <f>C23+C24</f>
        <v>111902</v>
      </c>
      <c r="D22" s="14">
        <f>D23+D24</f>
        <v>113788</v>
      </c>
      <c r="E22" s="14">
        <f>E23+E24</f>
        <v>24585</v>
      </c>
      <c r="F22" s="14">
        <f aca="true" t="shared" si="7" ref="F22:N22">F23+F24</f>
        <v>110691</v>
      </c>
      <c r="G22" s="14">
        <f t="shared" si="7"/>
        <v>165056</v>
      </c>
      <c r="H22" s="14">
        <f>H23+H24</f>
        <v>110684</v>
      </c>
      <c r="I22" s="14">
        <f>I23+I24</f>
        <v>11857</v>
      </c>
      <c r="J22" s="14">
        <f>J23+J24</f>
        <v>112757</v>
      </c>
      <c r="K22" s="14">
        <f>K23+K24</f>
        <v>88328</v>
      </c>
      <c r="L22" s="14">
        <f>L23+L24</f>
        <v>88534</v>
      </c>
      <c r="M22" s="14">
        <f t="shared" si="7"/>
        <v>29121</v>
      </c>
      <c r="N22" s="14">
        <f t="shared" si="7"/>
        <v>18871</v>
      </c>
      <c r="O22" s="12">
        <f t="shared" si="6"/>
        <v>1138422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83689</v>
      </c>
      <c r="C23" s="14">
        <v>68969</v>
      </c>
      <c r="D23" s="14">
        <v>67019</v>
      </c>
      <c r="E23" s="14">
        <v>15527</v>
      </c>
      <c r="F23" s="14">
        <v>64294</v>
      </c>
      <c r="G23" s="14">
        <v>102574</v>
      </c>
      <c r="H23" s="14">
        <v>70232</v>
      </c>
      <c r="I23" s="14">
        <v>8492</v>
      </c>
      <c r="J23" s="14">
        <v>67605</v>
      </c>
      <c r="K23" s="14">
        <v>54236</v>
      </c>
      <c r="L23" s="14">
        <v>52753</v>
      </c>
      <c r="M23" s="14">
        <v>17822</v>
      </c>
      <c r="N23" s="14">
        <v>10258</v>
      </c>
      <c r="O23" s="12">
        <f t="shared" si="6"/>
        <v>683470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68559</v>
      </c>
      <c r="C24" s="14">
        <v>42933</v>
      </c>
      <c r="D24" s="14">
        <v>46769</v>
      </c>
      <c r="E24" s="14">
        <v>9058</v>
      </c>
      <c r="F24" s="14">
        <v>46397</v>
      </c>
      <c r="G24" s="14">
        <v>62482</v>
      </c>
      <c r="H24" s="14">
        <v>40452</v>
      </c>
      <c r="I24" s="14">
        <v>3365</v>
      </c>
      <c r="J24" s="14">
        <v>45152</v>
      </c>
      <c r="K24" s="14">
        <v>34092</v>
      </c>
      <c r="L24" s="14">
        <v>35781</v>
      </c>
      <c r="M24" s="14">
        <v>11299</v>
      </c>
      <c r="N24" s="14">
        <v>8613</v>
      </c>
      <c r="O24" s="12">
        <f t="shared" si="6"/>
        <v>454952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1108605.2523999999</v>
      </c>
      <c r="C28" s="56">
        <f aca="true" t="shared" si="8" ref="C28:N28">C29+C30</f>
        <v>851949.6862</v>
      </c>
      <c r="D28" s="56">
        <f t="shared" si="8"/>
        <v>758105.2278000001</v>
      </c>
      <c r="E28" s="56">
        <f t="shared" si="8"/>
        <v>209408.9459</v>
      </c>
      <c r="F28" s="56">
        <f t="shared" si="8"/>
        <v>785419.4375</v>
      </c>
      <c r="G28" s="56">
        <f t="shared" si="8"/>
        <v>975135.8308</v>
      </c>
      <c r="H28" s="56">
        <f t="shared" si="8"/>
        <v>791540.1504</v>
      </c>
      <c r="I28" s="56">
        <f t="shared" si="8"/>
        <v>94113.33750000001</v>
      </c>
      <c r="J28" s="56">
        <f t="shared" si="8"/>
        <v>974535.5304</v>
      </c>
      <c r="K28" s="56">
        <f t="shared" si="8"/>
        <v>754621.5468</v>
      </c>
      <c r="L28" s="56">
        <f t="shared" si="8"/>
        <v>893108.1185999999</v>
      </c>
      <c r="M28" s="56">
        <f t="shared" si="8"/>
        <v>467507.85000000003</v>
      </c>
      <c r="N28" s="56">
        <f t="shared" si="8"/>
        <v>264974.5721</v>
      </c>
      <c r="O28" s="56">
        <f>SUM(B28:N28)</f>
        <v>8929025.4864</v>
      </c>
      <c r="Q28" s="62"/>
    </row>
    <row r="29" spans="1:15" ht="18.75" customHeight="1">
      <c r="A29" s="54" t="s">
        <v>54</v>
      </c>
      <c r="B29" s="52">
        <f aca="true" t="shared" si="9" ref="B29:N29">B26*B7</f>
        <v>1103354.2624</v>
      </c>
      <c r="C29" s="52">
        <f t="shared" si="9"/>
        <v>844326.5362</v>
      </c>
      <c r="D29" s="52">
        <f t="shared" si="9"/>
        <v>746740.4378000001</v>
      </c>
      <c r="E29" s="52">
        <f t="shared" si="9"/>
        <v>209408.9459</v>
      </c>
      <c r="F29" s="52">
        <f t="shared" si="9"/>
        <v>768087.9675</v>
      </c>
      <c r="G29" s="52">
        <f t="shared" si="9"/>
        <v>970503.3408</v>
      </c>
      <c r="H29" s="52">
        <f t="shared" si="9"/>
        <v>788039.6504</v>
      </c>
      <c r="I29" s="52">
        <f t="shared" si="9"/>
        <v>94113.33750000001</v>
      </c>
      <c r="J29" s="52">
        <f t="shared" si="9"/>
        <v>956526.3804</v>
      </c>
      <c r="K29" s="52">
        <f t="shared" si="9"/>
        <v>736703.7768</v>
      </c>
      <c r="L29" s="52">
        <f t="shared" si="9"/>
        <v>875666.2786</v>
      </c>
      <c r="M29" s="52">
        <f t="shared" si="9"/>
        <v>454087.32</v>
      </c>
      <c r="N29" s="52">
        <f t="shared" si="9"/>
        <v>260974.8421</v>
      </c>
      <c r="O29" s="53">
        <f>SUM(B29:N29)</f>
        <v>8808533.0764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18009.15</v>
      </c>
      <c r="K30" s="52">
        <v>17917.77</v>
      </c>
      <c r="L30" s="52">
        <v>17441.84</v>
      </c>
      <c r="M30" s="52">
        <v>13420.53</v>
      </c>
      <c r="N30" s="52">
        <v>3999.73</v>
      </c>
      <c r="O30" s="53">
        <f>SUM(B30:N30)</f>
        <v>120492.41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-77236.6</v>
      </c>
      <c r="C32" s="25">
        <f t="shared" si="10"/>
        <v>-76024</v>
      </c>
      <c r="D32" s="25">
        <f t="shared" si="10"/>
        <v>-55105.7</v>
      </c>
      <c r="E32" s="25">
        <f t="shared" si="10"/>
        <v>-10470.5</v>
      </c>
      <c r="F32" s="25">
        <f t="shared" si="10"/>
        <v>-47137.8</v>
      </c>
      <c r="G32" s="25">
        <f t="shared" si="10"/>
        <v>-84784.3</v>
      </c>
      <c r="H32" s="25">
        <f t="shared" si="10"/>
        <v>-74407.2</v>
      </c>
      <c r="I32" s="25">
        <f t="shared" si="10"/>
        <v>-12574.4</v>
      </c>
      <c r="J32" s="25">
        <f t="shared" si="10"/>
        <v>-51071.1</v>
      </c>
      <c r="K32" s="25">
        <f t="shared" si="10"/>
        <v>-57409.3</v>
      </c>
      <c r="L32" s="25">
        <f t="shared" si="10"/>
        <v>-48160</v>
      </c>
      <c r="M32" s="25">
        <f t="shared" si="10"/>
        <v>-31200.8</v>
      </c>
      <c r="N32" s="25">
        <f t="shared" si="10"/>
        <v>-24488.5</v>
      </c>
      <c r="O32" s="25">
        <f t="shared" si="10"/>
        <v>-650070.2000000001</v>
      </c>
    </row>
    <row r="33" spans="1:15" ht="18.75" customHeight="1">
      <c r="A33" s="17" t="s">
        <v>95</v>
      </c>
      <c r="B33" s="26">
        <f>+B34</f>
        <v>-77236.6</v>
      </c>
      <c r="C33" s="26">
        <f aca="true" t="shared" si="11" ref="C33:O33">+C34</f>
        <v>-76024</v>
      </c>
      <c r="D33" s="26">
        <f t="shared" si="11"/>
        <v>-54605.7</v>
      </c>
      <c r="E33" s="26">
        <f t="shared" si="11"/>
        <v>-10470.5</v>
      </c>
      <c r="F33" s="26">
        <f t="shared" si="11"/>
        <v>-46637.8</v>
      </c>
      <c r="G33" s="26">
        <f t="shared" si="11"/>
        <v>-84284.3</v>
      </c>
      <c r="H33" s="26">
        <f t="shared" si="11"/>
        <v>-74407.2</v>
      </c>
      <c r="I33" s="26">
        <f t="shared" si="11"/>
        <v>-8311.9</v>
      </c>
      <c r="J33" s="26">
        <f t="shared" si="11"/>
        <v>-51071.1</v>
      </c>
      <c r="K33" s="26">
        <f t="shared" si="11"/>
        <v>-57409.3</v>
      </c>
      <c r="L33" s="26">
        <f t="shared" si="11"/>
        <v>-48160</v>
      </c>
      <c r="M33" s="26">
        <f t="shared" si="11"/>
        <v>-31200.8</v>
      </c>
      <c r="N33" s="26">
        <f t="shared" si="11"/>
        <v>-24488.5</v>
      </c>
      <c r="O33" s="26">
        <f t="shared" si="11"/>
        <v>-644307.7000000001</v>
      </c>
    </row>
    <row r="34" spans="1:26" ht="18.75" customHeight="1">
      <c r="A34" s="13" t="s">
        <v>55</v>
      </c>
      <c r="B34" s="20">
        <f>ROUND(-B9*$D$3,2)</f>
        <v>-77236.6</v>
      </c>
      <c r="C34" s="20">
        <f>ROUND(-C9*$D$3,2)</f>
        <v>-76024</v>
      </c>
      <c r="D34" s="20">
        <f>ROUND(-D9*$D$3,2)</f>
        <v>-54605.7</v>
      </c>
      <c r="E34" s="20">
        <f>ROUND(-E9*$D$3,2)</f>
        <v>-10470.5</v>
      </c>
      <c r="F34" s="20">
        <f aca="true" t="shared" si="12" ref="F34:N34">ROUND(-F9*$D$3,2)</f>
        <v>-46637.8</v>
      </c>
      <c r="G34" s="20">
        <f t="shared" si="12"/>
        <v>-84284.3</v>
      </c>
      <c r="H34" s="20">
        <f t="shared" si="12"/>
        <v>-74407.2</v>
      </c>
      <c r="I34" s="20">
        <f>ROUND(-I9*$D$3,2)</f>
        <v>-8311.9</v>
      </c>
      <c r="J34" s="20">
        <f>ROUND(-J9*$D$3,2)</f>
        <v>-51071.1</v>
      </c>
      <c r="K34" s="20">
        <f>ROUND(-K9*$D$3,2)</f>
        <v>-57409.3</v>
      </c>
      <c r="L34" s="20">
        <f>ROUND(-L9*$D$3,2)</f>
        <v>-48160</v>
      </c>
      <c r="M34" s="20">
        <f t="shared" si="12"/>
        <v>-31200.8</v>
      </c>
      <c r="N34" s="20">
        <f t="shared" si="12"/>
        <v>-24488.5</v>
      </c>
      <c r="O34" s="44">
        <f aca="true" t="shared" si="13" ref="O34:O45">SUM(B34:N34)</f>
        <v>-644307.7000000001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-4262.5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1031368.6523999999</v>
      </c>
      <c r="C46" s="29">
        <f t="shared" si="15"/>
        <v>775925.6862</v>
      </c>
      <c r="D46" s="29">
        <f t="shared" si="15"/>
        <v>702999.5278000002</v>
      </c>
      <c r="E46" s="29">
        <f t="shared" si="15"/>
        <v>198938.4459</v>
      </c>
      <c r="F46" s="29">
        <f t="shared" si="15"/>
        <v>738281.6375</v>
      </c>
      <c r="G46" s="29">
        <f t="shared" si="15"/>
        <v>890351.5308</v>
      </c>
      <c r="H46" s="29">
        <f t="shared" si="15"/>
        <v>717132.9504000001</v>
      </c>
      <c r="I46" s="29">
        <f t="shared" si="15"/>
        <v>81538.93750000001</v>
      </c>
      <c r="J46" s="29">
        <f t="shared" si="15"/>
        <v>923464.4304000001</v>
      </c>
      <c r="K46" s="29">
        <f t="shared" si="15"/>
        <v>697212.2468</v>
      </c>
      <c r="L46" s="29">
        <f t="shared" si="15"/>
        <v>844948.1185999999</v>
      </c>
      <c r="M46" s="29">
        <f t="shared" si="15"/>
        <v>436307.05000000005</v>
      </c>
      <c r="N46" s="29">
        <f t="shared" si="15"/>
        <v>240486.0721</v>
      </c>
      <c r="O46" s="29">
        <f>SUM(B46:N46)</f>
        <v>8278955.2864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1031368.65</v>
      </c>
      <c r="C49" s="35">
        <f aca="true" t="shared" si="16" ref="C49:N49">SUM(C50:C63)</f>
        <v>775925.69</v>
      </c>
      <c r="D49" s="35">
        <f t="shared" si="16"/>
        <v>702999.53</v>
      </c>
      <c r="E49" s="35">
        <f t="shared" si="16"/>
        <v>198938.45</v>
      </c>
      <c r="F49" s="35">
        <f t="shared" si="16"/>
        <v>738281.64</v>
      </c>
      <c r="G49" s="35">
        <f t="shared" si="16"/>
        <v>890351.53</v>
      </c>
      <c r="H49" s="35">
        <f t="shared" si="16"/>
        <v>717132.95</v>
      </c>
      <c r="I49" s="35">
        <f t="shared" si="16"/>
        <v>81538.94</v>
      </c>
      <c r="J49" s="35">
        <f t="shared" si="16"/>
        <v>923464.43</v>
      </c>
      <c r="K49" s="35">
        <f t="shared" si="16"/>
        <v>697212.25</v>
      </c>
      <c r="L49" s="35">
        <f t="shared" si="16"/>
        <v>844948.12</v>
      </c>
      <c r="M49" s="35">
        <f t="shared" si="16"/>
        <v>436307.05</v>
      </c>
      <c r="N49" s="35">
        <f t="shared" si="16"/>
        <v>240486.07</v>
      </c>
      <c r="O49" s="29">
        <f>SUM(O50:O63)</f>
        <v>8278955.300000001</v>
      </c>
      <c r="Q49" s="64"/>
    </row>
    <row r="50" spans="1:18" ht="18.75" customHeight="1">
      <c r="A50" s="17" t="s">
        <v>39</v>
      </c>
      <c r="B50" s="35">
        <v>203276.88</v>
      </c>
      <c r="C50" s="35">
        <v>213759.22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417036.1</v>
      </c>
      <c r="P50"/>
      <c r="Q50" s="64"/>
      <c r="R50" s="65"/>
    </row>
    <row r="51" spans="1:16" ht="18.75" customHeight="1">
      <c r="A51" s="17" t="s">
        <v>40</v>
      </c>
      <c r="B51" s="35">
        <v>828091.77</v>
      </c>
      <c r="C51" s="35">
        <v>562166.47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1390258.24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702999.53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702999.53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198938.45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198938.45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738281.64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738281.64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890351.53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890351.53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717132.95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717132.95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81538.94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81538.94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923464.43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923464.43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697212.25</v>
      </c>
      <c r="L59" s="34">
        <v>0</v>
      </c>
      <c r="M59" s="34">
        <v>0</v>
      </c>
      <c r="N59" s="34">
        <v>0</v>
      </c>
      <c r="O59" s="29">
        <f t="shared" si="17"/>
        <v>697212.25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844948.12</v>
      </c>
      <c r="M60" s="34">
        <v>0</v>
      </c>
      <c r="N60" s="34">
        <v>0</v>
      </c>
      <c r="O60" s="26">
        <f t="shared" si="17"/>
        <v>844948.12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436307.05</v>
      </c>
      <c r="N61" s="34">
        <v>0</v>
      </c>
      <c r="O61" s="29">
        <f t="shared" si="17"/>
        <v>436307.05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240486.07</v>
      </c>
      <c r="O62" s="26">
        <f t="shared" si="17"/>
        <v>240486.07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2.4467650032444332</v>
      </c>
      <c r="C67" s="42">
        <v>2.6173493606544636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2.1304900075074924</v>
      </c>
      <c r="C68" s="42">
        <v>2.1950999994556373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2019-06-18T17:17:42Z</dcterms:modified>
  <cp:category/>
  <cp:version/>
  <cp:contentType/>
  <cp:contentStatus/>
</cp:coreProperties>
</file>