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<sst xmlns="http://schemas.openxmlformats.org/spreadsheetml/2006/main" count="99" uniqueCount="97">
  <si>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</si>
  <si>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</si>
  <si>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</si>
  <si>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</si>
  <si>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</si>
  <si>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</si>
  <si>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</si>
  <si>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</si>
  <si>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</si>
  <si>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</si>
  <si>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</si>
  <si>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</si>
  <si>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</si>
  <si>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</si>
  <si>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</si>
  <si>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</si>
  <si>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</si>
  <si>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</si>
  <si>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</si>
  <si>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</si>
  <si>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</si>
  <si>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</si>
  <si>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</si>
  <si>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</si>
  <si>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</si>
  <si>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</si>
  <si>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</si>
  <si>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</si>
  <si>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</si>
  <si>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</si>
  <si>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</si>
  <si>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</si>
  <si>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</si>
  <si>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</si>
  <si>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</si>
  <si>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</si>
  <si>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</si>
  <si>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</si>
  <si>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</si>
  <si>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</si>
  <si>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</si>
  <si>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</si>
  <si>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</si>
  <si>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</si>
  <si>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</si>
  <si>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</si>
  <si>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</si>
  <si>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</si>
  <si>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</si>
  <si>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</si>
  <si>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</si>
  <si>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</si>
  <si>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</si>
  <si>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</si>
  <si>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</si>
  <si>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</si>
  <si>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</si>
  <si>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</si>
  <si>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</si>
  <si>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</si>
  <si>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</si>
  <si>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</si>
  <si>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</si>
  <si>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</si>
  <si>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</si>
  <si>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</si>
  <si>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</si>
  <si>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</si>
  <si>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</si>
  <si>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</si>
  <si>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</si>
  <si>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</si>
  <si>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</si>
  <si>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</si>
  <si>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</si>
  <si>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</si>
  <si>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</si>
  <si>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</si>
  <si>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</si>
  <si>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</si>
  <si>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</si>
  <si>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</si>
  <si>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</si>
  <si>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</si>
  <si>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</si>
  <si>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</si>
  <si>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</si>
  <si>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</si>
  <si>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</si>
  <si>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</si>
  <si>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</si>
  <si>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</si>
  <si>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</si>
  <si>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</si>
  <si>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</si>
  <si>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4.1. Compensação da Receita Antecipada (4.1.1.)</t>
  </si>
  <si>
    <t>OPERAÇÃO 11/06/19 - VENCIMENTO 18/06/19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</si>
</sst>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93</v>
      </c>
      <c r="G6" s="3" t="s">
        <v>92</v>
      </c>
      <c r="H6" s="59" t="s">
        <v>26</v>
      </c>
      <c r="I6" s="59" t="s">
        <v>94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500799</v>
      </c>
      <c r="C7" s="10">
        <f t="shared" si="0"/>
        <v>368515</v>
      </c>
      <c r="D7" s="10">
        <f t="shared" si="0"/>
        <v>377381</v>
      </c>
      <c r="E7" s="10">
        <f t="shared" si="0"/>
        <v>70914</v>
      </c>
      <c r="F7" s="10">
        <f t="shared" si="0"/>
        <v>338815</v>
      </c>
      <c r="G7" s="10">
        <f t="shared" si="0"/>
        <v>510618</v>
      </c>
      <c r="H7" s="10">
        <f t="shared" si="0"/>
        <v>359704</v>
      </c>
      <c r="I7" s="10">
        <f t="shared" si="0"/>
        <v>38500</v>
      </c>
      <c r="J7" s="10">
        <f t="shared" si="0"/>
        <v>437586</v>
      </c>
      <c r="K7" s="10">
        <f t="shared" si="0"/>
        <v>294192</v>
      </c>
      <c r="L7" s="10">
        <f t="shared" si="0"/>
        <v>355513</v>
      </c>
      <c r="M7" s="10">
        <f t="shared" si="0"/>
        <v>148017</v>
      </c>
      <c r="N7" s="10">
        <f t="shared" si="0"/>
        <v>99126</v>
      </c>
      <c r="O7" s="10">
        <f>+O8+O18+O22</f>
        <v>3899680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215392</v>
      </c>
      <c r="C8" s="12">
        <f t="shared" si="1"/>
        <v>172679</v>
      </c>
      <c r="D8" s="12">
        <f t="shared" si="1"/>
        <v>191104</v>
      </c>
      <c r="E8" s="12">
        <f t="shared" si="1"/>
        <v>31781</v>
      </c>
      <c r="F8" s="12">
        <f t="shared" si="1"/>
        <v>157536</v>
      </c>
      <c r="G8" s="12">
        <f t="shared" si="1"/>
        <v>242576</v>
      </c>
      <c r="H8" s="12">
        <f t="shared" si="1"/>
        <v>163925</v>
      </c>
      <c r="I8" s="12">
        <f t="shared" si="1"/>
        <v>18074</v>
      </c>
      <c r="J8" s="12">
        <f t="shared" si="1"/>
        <v>214769</v>
      </c>
      <c r="K8" s="12">
        <f t="shared" si="1"/>
        <v>138343</v>
      </c>
      <c r="L8" s="12">
        <f t="shared" si="1"/>
        <v>164047</v>
      </c>
      <c r="M8" s="12">
        <f t="shared" si="1"/>
        <v>77533</v>
      </c>
      <c r="N8" s="12">
        <f t="shared" si="1"/>
        <v>54279</v>
      </c>
      <c r="O8" s="12">
        <f>SUM(B8:N8)</f>
        <v>1842038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17473</v>
      </c>
      <c r="C9" s="14">
        <v>17930</v>
      </c>
      <c r="D9" s="14">
        <v>12572</v>
      </c>
      <c r="E9" s="14">
        <v>2474</v>
      </c>
      <c r="F9" s="14">
        <v>10901</v>
      </c>
      <c r="G9" s="14">
        <v>18566</v>
      </c>
      <c r="H9" s="14">
        <v>17454</v>
      </c>
      <c r="I9" s="14">
        <v>1946</v>
      </c>
      <c r="J9" s="14">
        <v>12042</v>
      </c>
      <c r="K9" s="14">
        <v>13500</v>
      </c>
      <c r="L9" s="14">
        <v>11151</v>
      </c>
      <c r="M9" s="14">
        <v>7381</v>
      </c>
      <c r="N9" s="14">
        <v>5460</v>
      </c>
      <c r="O9" s="12">
        <f aca="true" t="shared" si="2" ref="O9:O17">SUM(B9:N9)</f>
        <v>148850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187132</v>
      </c>
      <c r="C10" s="14">
        <f>C11+C12+C13</f>
        <v>146580</v>
      </c>
      <c r="D10" s="14">
        <f>D11+D12+D13</f>
        <v>169569</v>
      </c>
      <c r="E10" s="14">
        <f>E11+E12+E13</f>
        <v>27796</v>
      </c>
      <c r="F10" s="14">
        <f aca="true" t="shared" si="3" ref="F10:N10">F11+F12+F13</f>
        <v>138667</v>
      </c>
      <c r="G10" s="14">
        <f t="shared" si="3"/>
        <v>211143</v>
      </c>
      <c r="H10" s="14">
        <f>H11+H12+H13</f>
        <v>139059</v>
      </c>
      <c r="I10" s="14">
        <f>I11+I12+I13</f>
        <v>15231</v>
      </c>
      <c r="J10" s="14">
        <f>J11+J12+J13</f>
        <v>191897</v>
      </c>
      <c r="K10" s="14">
        <f>K11+K12+K13</f>
        <v>118314</v>
      </c>
      <c r="L10" s="14">
        <f>L11+L12+L13</f>
        <v>144035</v>
      </c>
      <c r="M10" s="14">
        <f t="shared" si="3"/>
        <v>66845</v>
      </c>
      <c r="N10" s="14">
        <f t="shared" si="3"/>
        <v>46774</v>
      </c>
      <c r="O10" s="12">
        <f t="shared" si="2"/>
        <v>1603042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87975</v>
      </c>
      <c r="C11" s="14">
        <v>69121</v>
      </c>
      <c r="D11" s="14">
        <v>78110</v>
      </c>
      <c r="E11" s="14">
        <v>13023</v>
      </c>
      <c r="F11" s="14">
        <v>63193</v>
      </c>
      <c r="G11" s="14">
        <v>98171</v>
      </c>
      <c r="H11" s="14">
        <v>67153</v>
      </c>
      <c r="I11" s="14">
        <v>7429</v>
      </c>
      <c r="J11" s="14">
        <v>91676</v>
      </c>
      <c r="K11" s="14">
        <v>54837</v>
      </c>
      <c r="L11" s="14">
        <v>68197</v>
      </c>
      <c r="M11" s="14">
        <v>30482</v>
      </c>
      <c r="N11" s="14">
        <v>20868</v>
      </c>
      <c r="O11" s="12">
        <f t="shared" si="2"/>
        <v>750235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89246</v>
      </c>
      <c r="C12" s="14">
        <v>66098</v>
      </c>
      <c r="D12" s="14">
        <v>84257</v>
      </c>
      <c r="E12" s="14">
        <v>12945</v>
      </c>
      <c r="F12" s="14">
        <v>66479</v>
      </c>
      <c r="G12" s="14">
        <v>97657</v>
      </c>
      <c r="H12" s="14">
        <v>63590</v>
      </c>
      <c r="I12" s="14">
        <v>6650</v>
      </c>
      <c r="J12" s="14">
        <v>91166</v>
      </c>
      <c r="K12" s="14">
        <v>56733</v>
      </c>
      <c r="L12" s="14">
        <v>68521</v>
      </c>
      <c r="M12" s="14">
        <v>32457</v>
      </c>
      <c r="N12" s="14">
        <v>23482</v>
      </c>
      <c r="O12" s="12">
        <f t="shared" si="2"/>
        <v>759281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9911</v>
      </c>
      <c r="C13" s="14">
        <v>11361</v>
      </c>
      <c r="D13" s="14">
        <v>7202</v>
      </c>
      <c r="E13" s="14">
        <v>1828</v>
      </c>
      <c r="F13" s="14">
        <v>8995</v>
      </c>
      <c r="G13" s="14">
        <v>15315</v>
      </c>
      <c r="H13" s="14">
        <v>8316</v>
      </c>
      <c r="I13" s="14">
        <v>1152</v>
      </c>
      <c r="J13" s="14">
        <v>9055</v>
      </c>
      <c r="K13" s="14">
        <v>6744</v>
      </c>
      <c r="L13" s="14">
        <v>7317</v>
      </c>
      <c r="M13" s="14">
        <v>3906</v>
      </c>
      <c r="N13" s="14">
        <v>2424</v>
      </c>
      <c r="O13" s="12">
        <f t="shared" si="2"/>
        <v>93526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10787</v>
      </c>
      <c r="C14" s="14">
        <f>C15+C16+C17</f>
        <v>8169</v>
      </c>
      <c r="D14" s="14">
        <f>D15+D16+D17</f>
        <v>8963</v>
      </c>
      <c r="E14" s="14">
        <f>E15+E16+E17</f>
        <v>1511</v>
      </c>
      <c r="F14" s="14">
        <f aca="true" t="shared" si="4" ref="F14:N14">F15+F16+F17</f>
        <v>7968</v>
      </c>
      <c r="G14" s="14">
        <f t="shared" si="4"/>
        <v>12867</v>
      </c>
      <c r="H14" s="14">
        <f>H15+H16+H17</f>
        <v>7412</v>
      </c>
      <c r="I14" s="14">
        <f>I15+I16+I17</f>
        <v>897</v>
      </c>
      <c r="J14" s="14">
        <f>J15+J16+J17</f>
        <v>10830</v>
      </c>
      <c r="K14" s="14">
        <f>K15+K16+K17</f>
        <v>6529</v>
      </c>
      <c r="L14" s="14">
        <f>L15+L16+L17</f>
        <v>8861</v>
      </c>
      <c r="M14" s="14">
        <f t="shared" si="4"/>
        <v>3307</v>
      </c>
      <c r="N14" s="14">
        <f t="shared" si="4"/>
        <v>2045</v>
      </c>
      <c r="O14" s="12">
        <f t="shared" si="2"/>
        <v>90146</v>
      </c>
    </row>
    <row r="15" spans="1:26" ht="18.75" customHeight="1">
      <c r="A15" s="15" t="s">
        <v>13</v>
      </c>
      <c r="B15" s="14">
        <v>10775</v>
      </c>
      <c r="C15" s="14">
        <v>8158</v>
      </c>
      <c r="D15" s="14">
        <v>8957</v>
      </c>
      <c r="E15" s="14">
        <v>1511</v>
      </c>
      <c r="F15" s="14">
        <v>7963</v>
      </c>
      <c r="G15" s="14">
        <v>12847</v>
      </c>
      <c r="H15" s="14">
        <v>7399</v>
      </c>
      <c r="I15" s="14">
        <v>897</v>
      </c>
      <c r="J15" s="14">
        <v>10818</v>
      </c>
      <c r="K15" s="14">
        <v>6520</v>
      </c>
      <c r="L15" s="14">
        <v>8852</v>
      </c>
      <c r="M15" s="14">
        <v>3301</v>
      </c>
      <c r="N15" s="14">
        <v>2041</v>
      </c>
      <c r="O15" s="12">
        <f t="shared" si="2"/>
        <v>90039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3</v>
      </c>
      <c r="C16" s="14">
        <v>5</v>
      </c>
      <c r="D16" s="14">
        <v>1</v>
      </c>
      <c r="E16" s="14">
        <v>0</v>
      </c>
      <c r="F16" s="14">
        <v>2</v>
      </c>
      <c r="G16" s="14">
        <v>10</v>
      </c>
      <c r="H16" s="14">
        <v>3</v>
      </c>
      <c r="I16" s="14">
        <v>0</v>
      </c>
      <c r="J16" s="14">
        <v>2</v>
      </c>
      <c r="K16" s="14">
        <v>4</v>
      </c>
      <c r="L16" s="14">
        <v>8</v>
      </c>
      <c r="M16" s="14">
        <v>6</v>
      </c>
      <c r="N16" s="14">
        <v>3</v>
      </c>
      <c r="O16" s="12">
        <f t="shared" si="2"/>
        <v>47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6</v>
      </c>
      <c r="D17" s="14">
        <v>5</v>
      </c>
      <c r="E17" s="14">
        <v>0</v>
      </c>
      <c r="F17" s="14">
        <v>3</v>
      </c>
      <c r="G17" s="14">
        <v>10</v>
      </c>
      <c r="H17" s="14">
        <v>10</v>
      </c>
      <c r="I17" s="14">
        <v>0</v>
      </c>
      <c r="J17" s="14">
        <v>10</v>
      </c>
      <c r="K17" s="14">
        <v>5</v>
      </c>
      <c r="L17" s="14">
        <v>1</v>
      </c>
      <c r="M17" s="14">
        <v>0</v>
      </c>
      <c r="N17" s="14">
        <v>1</v>
      </c>
      <c r="O17" s="12">
        <f t="shared" si="2"/>
        <v>60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133833</v>
      </c>
      <c r="C18" s="18">
        <f>C19+C20+C21</f>
        <v>83783</v>
      </c>
      <c r="D18" s="18">
        <f>D19+D20+D21</f>
        <v>74259</v>
      </c>
      <c r="E18" s="18">
        <f>E19+E20+E21</f>
        <v>14391</v>
      </c>
      <c r="F18" s="18">
        <f aca="true" t="shared" si="5" ref="F18:N18">F19+F20+F21</f>
        <v>71271</v>
      </c>
      <c r="G18" s="18">
        <f t="shared" si="5"/>
        <v>106324</v>
      </c>
      <c r="H18" s="18">
        <f>H19+H20+H21</f>
        <v>87475</v>
      </c>
      <c r="I18" s="18">
        <f>I19+I20+I21</f>
        <v>8827</v>
      </c>
      <c r="J18" s="18">
        <f>J19+J20+J21</f>
        <v>111093</v>
      </c>
      <c r="K18" s="18">
        <f>K19+K20+K21</f>
        <v>69194</v>
      </c>
      <c r="L18" s="18">
        <f>L19+L20+L21</f>
        <v>103633</v>
      </c>
      <c r="M18" s="18">
        <f t="shared" si="5"/>
        <v>41194</v>
      </c>
      <c r="N18" s="18">
        <f t="shared" si="5"/>
        <v>25929</v>
      </c>
      <c r="O18" s="12">
        <f aca="true" t="shared" si="6" ref="O18:O24">SUM(B18:N18)</f>
        <v>931206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67983</v>
      </c>
      <c r="C19" s="14">
        <v>45052</v>
      </c>
      <c r="D19" s="14">
        <v>37179</v>
      </c>
      <c r="E19" s="14">
        <v>7570</v>
      </c>
      <c r="F19" s="14">
        <v>35615</v>
      </c>
      <c r="G19" s="14">
        <v>55433</v>
      </c>
      <c r="H19" s="14">
        <v>48448</v>
      </c>
      <c r="I19" s="14">
        <v>4985</v>
      </c>
      <c r="J19" s="14">
        <v>57475</v>
      </c>
      <c r="K19" s="14">
        <v>35380</v>
      </c>
      <c r="L19" s="14">
        <v>53325</v>
      </c>
      <c r="M19" s="14">
        <v>21014</v>
      </c>
      <c r="N19" s="14">
        <v>12885</v>
      </c>
      <c r="O19" s="12">
        <f t="shared" si="6"/>
        <v>482344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60760</v>
      </c>
      <c r="C20" s="14">
        <v>34662</v>
      </c>
      <c r="D20" s="14">
        <v>34531</v>
      </c>
      <c r="E20" s="14">
        <v>6222</v>
      </c>
      <c r="F20" s="14">
        <v>32283</v>
      </c>
      <c r="G20" s="14">
        <v>45318</v>
      </c>
      <c r="H20" s="14">
        <v>35616</v>
      </c>
      <c r="I20" s="14">
        <v>3466</v>
      </c>
      <c r="J20" s="14">
        <v>49395</v>
      </c>
      <c r="K20" s="14">
        <v>31141</v>
      </c>
      <c r="L20" s="14">
        <v>46492</v>
      </c>
      <c r="M20" s="14">
        <v>18464</v>
      </c>
      <c r="N20" s="14">
        <v>12124</v>
      </c>
      <c r="O20" s="12">
        <f t="shared" si="6"/>
        <v>410474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5090</v>
      </c>
      <c r="C21" s="14">
        <v>4069</v>
      </c>
      <c r="D21" s="14">
        <v>2549</v>
      </c>
      <c r="E21" s="14">
        <v>599</v>
      </c>
      <c r="F21" s="14">
        <v>3373</v>
      </c>
      <c r="G21" s="14">
        <v>5573</v>
      </c>
      <c r="H21" s="14">
        <v>3411</v>
      </c>
      <c r="I21" s="14">
        <v>376</v>
      </c>
      <c r="J21" s="14">
        <v>4223</v>
      </c>
      <c r="K21" s="14">
        <v>2673</v>
      </c>
      <c r="L21" s="14">
        <v>3816</v>
      </c>
      <c r="M21" s="14">
        <v>1716</v>
      </c>
      <c r="N21" s="14">
        <v>920</v>
      </c>
      <c r="O21" s="12">
        <f t="shared" si="6"/>
        <v>38388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151574</v>
      </c>
      <c r="C22" s="14">
        <f>C23+C24</f>
        <v>112053</v>
      </c>
      <c r="D22" s="14">
        <f>D23+D24</f>
        <v>112018</v>
      </c>
      <c r="E22" s="14">
        <f>E23+E24</f>
        <v>24742</v>
      </c>
      <c r="F22" s="14">
        <f aca="true" t="shared" si="7" ref="F22:N22">F23+F24</f>
        <v>110008</v>
      </c>
      <c r="G22" s="14">
        <f t="shared" si="7"/>
        <v>161718</v>
      </c>
      <c r="H22" s="14">
        <f>H23+H24</f>
        <v>108304</v>
      </c>
      <c r="I22" s="14">
        <f>I23+I24</f>
        <v>11599</v>
      </c>
      <c r="J22" s="14">
        <f>J23+J24</f>
        <v>111724</v>
      </c>
      <c r="K22" s="14">
        <f>K23+K24</f>
        <v>86655</v>
      </c>
      <c r="L22" s="14">
        <f>L23+L24</f>
        <v>87833</v>
      </c>
      <c r="M22" s="14">
        <f t="shared" si="7"/>
        <v>29290</v>
      </c>
      <c r="N22" s="14">
        <f t="shared" si="7"/>
        <v>18918</v>
      </c>
      <c r="O22" s="12">
        <f t="shared" si="6"/>
        <v>1126436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82761</v>
      </c>
      <c r="C23" s="14">
        <v>69108</v>
      </c>
      <c r="D23" s="14">
        <v>65227</v>
      </c>
      <c r="E23" s="14">
        <v>15822</v>
      </c>
      <c r="F23" s="14">
        <v>64259</v>
      </c>
      <c r="G23" s="14">
        <v>100921</v>
      </c>
      <c r="H23" s="14">
        <v>68783</v>
      </c>
      <c r="I23" s="14">
        <v>8364</v>
      </c>
      <c r="J23" s="14">
        <v>66818</v>
      </c>
      <c r="K23" s="14">
        <v>52949</v>
      </c>
      <c r="L23" s="14">
        <v>52280</v>
      </c>
      <c r="M23" s="14">
        <v>17809</v>
      </c>
      <c r="N23" s="14">
        <v>10386</v>
      </c>
      <c r="O23" s="12">
        <f t="shared" si="6"/>
        <v>675487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68813</v>
      </c>
      <c r="C24" s="14">
        <v>42945</v>
      </c>
      <c r="D24" s="14">
        <v>46791</v>
      </c>
      <c r="E24" s="14">
        <v>8920</v>
      </c>
      <c r="F24" s="14">
        <v>45749</v>
      </c>
      <c r="G24" s="14">
        <v>60797</v>
      </c>
      <c r="H24" s="14">
        <v>39521</v>
      </c>
      <c r="I24" s="14">
        <v>3235</v>
      </c>
      <c r="J24" s="14">
        <v>44906</v>
      </c>
      <c r="K24" s="14">
        <v>33706</v>
      </c>
      <c r="L24" s="14">
        <v>35553</v>
      </c>
      <c r="M24" s="14">
        <v>11481</v>
      </c>
      <c r="N24" s="14">
        <v>8532</v>
      </c>
      <c r="O24" s="12">
        <f t="shared" si="6"/>
        <v>450949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1099797.2844</v>
      </c>
      <c r="C28" s="56">
        <f aca="true" t="shared" si="8" ref="C28:N28">C29+C30</f>
        <v>854507.4715</v>
      </c>
      <c r="D28" s="56">
        <f t="shared" si="8"/>
        <v>751295.7167000001</v>
      </c>
      <c r="E28" s="56">
        <f t="shared" si="8"/>
        <v>209855.8002</v>
      </c>
      <c r="F28" s="56">
        <f t="shared" si="8"/>
        <v>780173.4425</v>
      </c>
      <c r="G28" s="56">
        <f t="shared" si="8"/>
        <v>952492.6834</v>
      </c>
      <c r="H28" s="56">
        <f t="shared" si="8"/>
        <v>783194.8904</v>
      </c>
      <c r="I28" s="56">
        <f t="shared" si="8"/>
        <v>91441.35</v>
      </c>
      <c r="J28" s="56">
        <f t="shared" si="8"/>
        <v>969058.5624</v>
      </c>
      <c r="K28" s="56">
        <f t="shared" si="8"/>
        <v>748867.2132</v>
      </c>
      <c r="L28" s="56">
        <f t="shared" si="8"/>
        <v>881836.1481999999</v>
      </c>
      <c r="M28" s="56">
        <f t="shared" si="8"/>
        <v>467314.66050000006</v>
      </c>
      <c r="N28" s="56">
        <f t="shared" si="8"/>
        <v>264017.1406</v>
      </c>
      <c r="O28" s="56">
        <f>SUM(B28:N28)</f>
        <v>8853852.363999998</v>
      </c>
      <c r="Q28" s="62"/>
    </row>
    <row r="29" spans="1:15" ht="18.75" customHeight="1">
      <c r="A29" s="54" t="s">
        <v>54</v>
      </c>
      <c r="B29" s="52">
        <f aca="true" t="shared" si="9" ref="B29:N29">B26*B7</f>
        <v>1094546.2944</v>
      </c>
      <c r="C29" s="52">
        <f t="shared" si="9"/>
        <v>846884.3215</v>
      </c>
      <c r="D29" s="52">
        <f t="shared" si="9"/>
        <v>739930.9267000001</v>
      </c>
      <c r="E29" s="52">
        <f t="shared" si="9"/>
        <v>209855.8002</v>
      </c>
      <c r="F29" s="52">
        <f t="shared" si="9"/>
        <v>762841.9725</v>
      </c>
      <c r="G29" s="52">
        <f t="shared" si="9"/>
        <v>947860.1934</v>
      </c>
      <c r="H29" s="52">
        <f t="shared" si="9"/>
        <v>779694.3904</v>
      </c>
      <c r="I29" s="52">
        <f t="shared" si="9"/>
        <v>91441.35</v>
      </c>
      <c r="J29" s="52">
        <f t="shared" si="9"/>
        <v>951049.4124</v>
      </c>
      <c r="K29" s="52">
        <f t="shared" si="9"/>
        <v>730949.4432</v>
      </c>
      <c r="L29" s="52">
        <f t="shared" si="9"/>
        <v>864394.3082</v>
      </c>
      <c r="M29" s="52">
        <f t="shared" si="9"/>
        <v>453894.1305</v>
      </c>
      <c r="N29" s="52">
        <f t="shared" si="9"/>
        <v>260017.4106</v>
      </c>
      <c r="O29" s="53">
        <f>SUM(B29:N29)</f>
        <v>8733359.953999998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18009.15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120492.41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-75133.9</v>
      </c>
      <c r="C32" s="25">
        <f t="shared" si="10"/>
        <v>-77099</v>
      </c>
      <c r="D32" s="25">
        <f t="shared" si="10"/>
        <v>-54559.6</v>
      </c>
      <c r="E32" s="25">
        <f t="shared" si="10"/>
        <v>-10638.2</v>
      </c>
      <c r="F32" s="25">
        <f t="shared" si="10"/>
        <v>-47374.3</v>
      </c>
      <c r="G32" s="25">
        <f t="shared" si="10"/>
        <v>-80333.8</v>
      </c>
      <c r="H32" s="25">
        <f t="shared" si="10"/>
        <v>-75052.2</v>
      </c>
      <c r="I32" s="25">
        <f t="shared" si="10"/>
        <v>-12630.3</v>
      </c>
      <c r="J32" s="25">
        <f t="shared" si="10"/>
        <v>-51780.6</v>
      </c>
      <c r="K32" s="25">
        <f t="shared" si="10"/>
        <v>-58050</v>
      </c>
      <c r="L32" s="25">
        <f t="shared" si="10"/>
        <v>-47949.3</v>
      </c>
      <c r="M32" s="25">
        <f t="shared" si="10"/>
        <v>-31738.3</v>
      </c>
      <c r="N32" s="25">
        <f t="shared" si="10"/>
        <v>-23478</v>
      </c>
      <c r="O32" s="25">
        <f t="shared" si="10"/>
        <v>-645817.5</v>
      </c>
    </row>
    <row r="33" spans="1:15" ht="18.75" customHeight="1">
      <c r="A33" s="17" t="s">
        <v>95</v>
      </c>
      <c r="B33" s="26">
        <f>+B34</f>
        <v>-75133.9</v>
      </c>
      <c r="C33" s="26">
        <f aca="true" t="shared" si="11" ref="C33:O33">+C34</f>
        <v>-77099</v>
      </c>
      <c r="D33" s="26">
        <f t="shared" si="11"/>
        <v>-54059.6</v>
      </c>
      <c r="E33" s="26">
        <f t="shared" si="11"/>
        <v>-10638.2</v>
      </c>
      <c r="F33" s="26">
        <f t="shared" si="11"/>
        <v>-46874.3</v>
      </c>
      <c r="G33" s="26">
        <f t="shared" si="11"/>
        <v>-79833.8</v>
      </c>
      <c r="H33" s="26">
        <f t="shared" si="11"/>
        <v>-75052.2</v>
      </c>
      <c r="I33" s="26">
        <f t="shared" si="11"/>
        <v>-8367.8</v>
      </c>
      <c r="J33" s="26">
        <f t="shared" si="11"/>
        <v>-51780.6</v>
      </c>
      <c r="K33" s="26">
        <f t="shared" si="11"/>
        <v>-58050</v>
      </c>
      <c r="L33" s="26">
        <f t="shared" si="11"/>
        <v>-47949.3</v>
      </c>
      <c r="M33" s="26">
        <f t="shared" si="11"/>
        <v>-31738.3</v>
      </c>
      <c r="N33" s="26">
        <f t="shared" si="11"/>
        <v>-23478</v>
      </c>
      <c r="O33" s="26">
        <f t="shared" si="11"/>
        <v>-640055</v>
      </c>
    </row>
    <row r="34" spans="1:26" ht="18.75" customHeight="1">
      <c r="A34" s="13" t="s">
        <v>55</v>
      </c>
      <c r="B34" s="20">
        <f>ROUND(-B9*$D$3,2)</f>
        <v>-75133.9</v>
      </c>
      <c r="C34" s="20">
        <f>ROUND(-C9*$D$3,2)</f>
        <v>-77099</v>
      </c>
      <c r="D34" s="20">
        <f>ROUND(-D9*$D$3,2)</f>
        <v>-54059.6</v>
      </c>
      <c r="E34" s="20">
        <f>ROUND(-E9*$D$3,2)</f>
        <v>-10638.2</v>
      </c>
      <c r="F34" s="20">
        <f aca="true" t="shared" si="12" ref="F34:N34">ROUND(-F9*$D$3,2)</f>
        <v>-46874.3</v>
      </c>
      <c r="G34" s="20">
        <f t="shared" si="12"/>
        <v>-79833.8</v>
      </c>
      <c r="H34" s="20">
        <f t="shared" si="12"/>
        <v>-75052.2</v>
      </c>
      <c r="I34" s="20">
        <f>ROUND(-I9*$D$3,2)</f>
        <v>-8367.8</v>
      </c>
      <c r="J34" s="20">
        <f>ROUND(-J9*$D$3,2)</f>
        <v>-51780.6</v>
      </c>
      <c r="K34" s="20">
        <f>ROUND(-K9*$D$3,2)</f>
        <v>-58050</v>
      </c>
      <c r="L34" s="20">
        <f>ROUND(-L9*$D$3,2)</f>
        <v>-47949.3</v>
      </c>
      <c r="M34" s="20">
        <f t="shared" si="12"/>
        <v>-31738.3</v>
      </c>
      <c r="N34" s="20">
        <f t="shared" si="12"/>
        <v>-23478</v>
      </c>
      <c r="O34" s="44">
        <f aca="true" t="shared" si="13" ref="O34:O45">SUM(B34:N34)</f>
        <v>-640055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-500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-4262.5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-5762.5</v>
      </c>
    </row>
    <row r="36" spans="1:26" ht="18.75" customHeight="1">
      <c r="A36" s="13" t="s">
        <v>57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91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66</v>
      </c>
      <c r="B46" s="29">
        <f aca="true" t="shared" si="15" ref="B46:N46">+B28+B32</f>
        <v>1024663.3844</v>
      </c>
      <c r="C46" s="29">
        <f t="shared" si="15"/>
        <v>777408.4715</v>
      </c>
      <c r="D46" s="29">
        <f t="shared" si="15"/>
        <v>696736.1167000001</v>
      </c>
      <c r="E46" s="29">
        <f t="shared" si="15"/>
        <v>199217.6002</v>
      </c>
      <c r="F46" s="29">
        <f t="shared" si="15"/>
        <v>732799.1425</v>
      </c>
      <c r="G46" s="29">
        <f t="shared" si="15"/>
        <v>872158.8833999999</v>
      </c>
      <c r="H46" s="29">
        <f t="shared" si="15"/>
        <v>708142.6904000001</v>
      </c>
      <c r="I46" s="29">
        <f t="shared" si="15"/>
        <v>78811.05</v>
      </c>
      <c r="J46" s="29">
        <f t="shared" si="15"/>
        <v>917277.9624000001</v>
      </c>
      <c r="K46" s="29">
        <f t="shared" si="15"/>
        <v>690817.2132</v>
      </c>
      <c r="L46" s="29">
        <f t="shared" si="15"/>
        <v>833886.8481999999</v>
      </c>
      <c r="M46" s="29">
        <f t="shared" si="15"/>
        <v>435576.36050000007</v>
      </c>
      <c r="N46" s="29">
        <f t="shared" si="15"/>
        <v>240539.14059999998</v>
      </c>
      <c r="O46" s="29">
        <f>SUM(B46:N46)</f>
        <v>8208034.864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1024663.3799999999</v>
      </c>
      <c r="C49" s="35">
        <f aca="true" t="shared" si="16" ref="C49:N49">SUM(C50:C63)</f>
        <v>777408.47</v>
      </c>
      <c r="D49" s="35">
        <f t="shared" si="16"/>
        <v>696736.12</v>
      </c>
      <c r="E49" s="35">
        <f t="shared" si="16"/>
        <v>199217.6</v>
      </c>
      <c r="F49" s="35">
        <f t="shared" si="16"/>
        <v>732799.14</v>
      </c>
      <c r="G49" s="35">
        <f t="shared" si="16"/>
        <v>872158.88</v>
      </c>
      <c r="H49" s="35">
        <f t="shared" si="16"/>
        <v>708142.69</v>
      </c>
      <c r="I49" s="35">
        <f t="shared" si="16"/>
        <v>78811.05</v>
      </c>
      <c r="J49" s="35">
        <f t="shared" si="16"/>
        <v>917277.96</v>
      </c>
      <c r="K49" s="35">
        <f t="shared" si="16"/>
        <v>690817.21</v>
      </c>
      <c r="L49" s="35">
        <f t="shared" si="16"/>
        <v>833886.85</v>
      </c>
      <c r="M49" s="35">
        <f t="shared" si="16"/>
        <v>435576.36</v>
      </c>
      <c r="N49" s="35">
        <f t="shared" si="16"/>
        <v>240539.14</v>
      </c>
      <c r="O49" s="29">
        <f>SUM(O50:O63)</f>
        <v>8208034.850000001</v>
      </c>
      <c r="Q49" s="64"/>
    </row>
    <row r="50" spans="1:18" ht="18.75" customHeight="1">
      <c r="A50" s="17" t="s">
        <v>39</v>
      </c>
      <c r="B50" s="35">
        <v>201343.94</v>
      </c>
      <c r="C50" s="35">
        <v>213461.93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414805.87</v>
      </c>
      <c r="P50"/>
      <c r="Q50" s="64"/>
      <c r="R50" s="65"/>
    </row>
    <row r="51" spans="1:16" ht="18.75" customHeight="1">
      <c r="A51" s="17" t="s">
        <v>40</v>
      </c>
      <c r="B51" s="35">
        <v>823319.44</v>
      </c>
      <c r="C51" s="35">
        <v>563946.54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1387265.98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696736.12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696736.12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199217.6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199217.6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732799.14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732799.14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872158.88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872158.88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708142.69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708142.69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78811.05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78811.05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917277.96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917277.96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690817.21</v>
      </c>
      <c r="L59" s="34">
        <v>0</v>
      </c>
      <c r="M59" s="34">
        <v>0</v>
      </c>
      <c r="N59" s="34">
        <v>0</v>
      </c>
      <c r="O59" s="29">
        <f t="shared" si="17"/>
        <v>690817.21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833886.85</v>
      </c>
      <c r="M60" s="34">
        <v>0</v>
      </c>
      <c r="N60" s="34">
        <v>0</v>
      </c>
      <c r="O60" s="26">
        <f t="shared" si="17"/>
        <v>833886.85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435576.36</v>
      </c>
      <c r="N61" s="34">
        <v>0</v>
      </c>
      <c r="O61" s="29">
        <f t="shared" si="17"/>
        <v>435576.36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240539.14</v>
      </c>
      <c r="O62" s="26">
        <f t="shared" si="17"/>
        <v>240539.14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90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2.4475198057264183</v>
      </c>
      <c r="C67" s="42">
        <v>2.621028574513961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2.130489996984818</v>
      </c>
      <c r="C68" s="42">
        <v>2.1951000094975783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89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2019-06-17T19:26:59Z</dcterms:modified>
  <cp:category/>
  <cp:version/>
  <cp:contentType/>
  <cp:contentStatus/>
</cp:coreProperties>
</file>