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<sst xmlns="http://schemas.openxmlformats.org/spreadsheetml/2006/main" count="99" uniqueCount="97">
  <si>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</si>
  <si>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</si>
  <si>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</si>
  <si>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</si>
  <si>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</si>
  <si>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</si>
  <si>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</si>
  <si>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</si>
  <si>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</si>
  <si>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</si>
  <si>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</si>
  <si>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</si>
  <si>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</si>
  <si>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</si>
  <si>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</si>
  <si>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</si>
  <si>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</si>
  <si>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</si>
  <si>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</si>
  <si>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</si>
  <si>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</si>
  <si>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</si>
  <si>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</si>
  <si>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</si>
  <si>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</si>
  <si>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</si>
  <si>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</si>
  <si>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</si>
  <si>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</si>
  <si>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</si>
  <si>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</si>
  <si>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</si>
  <si>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</si>
  <si>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</si>
  <si>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</si>
  <si>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</si>
  <si>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</si>
  <si>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</si>
  <si>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</si>
  <si>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</si>
  <si>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</si>
  <si>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</si>
  <si>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</si>
  <si>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</si>
  <si>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</si>
  <si>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</si>
  <si>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</si>
  <si>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</si>
  <si>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</si>
  <si>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</si>
  <si>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</si>
  <si>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</si>
  <si>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</si>
  <si>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</si>
  <si>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</si>
  <si>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</si>
  <si>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</si>
  <si>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</si>
  <si>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</si>
  <si>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</si>
  <si>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</si>
  <si>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</si>
  <si>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</si>
  <si>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</si>
  <si>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</si>
  <si>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</si>
  <si>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</si>
  <si>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</si>
  <si>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</si>
  <si>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</si>
  <si>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</si>
  <si>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</si>
  <si>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</si>
  <si>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</si>
  <si>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</si>
  <si>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</si>
  <si>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</si>
  <si>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</si>
  <si>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</si>
  <si>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</si>
  <si>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</si>
  <si>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</si>
  <si>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</si>
  <si>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</si>
  <si>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</si>
  <si>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</si>
  <si>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</si>
  <si>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</si>
  <si>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</si>
  <si>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</si>
  <si>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</si>
  <si>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</si>
  <si>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</si>
  <si>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</si>
  <si>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</si>
  <si>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</si>
  <si>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08/06/19 - VENCIMENTO 14/06/19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</si>
</sst>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G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9" sqref="N49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354101</v>
      </c>
      <c r="C7" s="10">
        <f t="shared" si="0"/>
        <v>241596</v>
      </c>
      <c r="D7" s="10">
        <f t="shared" si="0"/>
        <v>291982</v>
      </c>
      <c r="E7" s="10">
        <f t="shared" si="0"/>
        <v>52393</v>
      </c>
      <c r="F7" s="10">
        <f t="shared" si="0"/>
        <v>242040</v>
      </c>
      <c r="G7" s="10">
        <f t="shared" si="0"/>
        <v>362372</v>
      </c>
      <c r="H7" s="10">
        <f t="shared" si="0"/>
        <v>240045</v>
      </c>
      <c r="I7" s="10">
        <f t="shared" si="0"/>
        <v>32860</v>
      </c>
      <c r="J7" s="10">
        <f t="shared" si="0"/>
        <v>315763</v>
      </c>
      <c r="K7" s="10">
        <f t="shared" si="0"/>
        <v>218308</v>
      </c>
      <c r="L7" s="10">
        <f t="shared" si="0"/>
        <v>275213</v>
      </c>
      <c r="M7" s="10">
        <f t="shared" si="0"/>
        <v>90310</v>
      </c>
      <c r="N7" s="10">
        <f t="shared" si="0"/>
        <v>60877</v>
      </c>
      <c r="O7" s="10">
        <f>+O8+O18+O22</f>
        <v>2777860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173379</v>
      </c>
      <c r="C8" s="12">
        <f t="shared" si="1"/>
        <v>124117</v>
      </c>
      <c r="D8" s="12">
        <f t="shared" si="1"/>
        <v>160882</v>
      </c>
      <c r="E8" s="12">
        <f t="shared" si="1"/>
        <v>25854</v>
      </c>
      <c r="F8" s="12">
        <f t="shared" si="1"/>
        <v>123614</v>
      </c>
      <c r="G8" s="12">
        <f t="shared" si="1"/>
        <v>187412</v>
      </c>
      <c r="H8" s="12">
        <f t="shared" si="1"/>
        <v>120489</v>
      </c>
      <c r="I8" s="12">
        <f t="shared" si="1"/>
        <v>16605</v>
      </c>
      <c r="J8" s="12">
        <f t="shared" si="1"/>
        <v>169685</v>
      </c>
      <c r="K8" s="12">
        <f t="shared" si="1"/>
        <v>113589</v>
      </c>
      <c r="L8" s="12">
        <f t="shared" si="1"/>
        <v>144798</v>
      </c>
      <c r="M8" s="12">
        <f t="shared" si="1"/>
        <v>51786</v>
      </c>
      <c r="N8" s="12">
        <f t="shared" si="1"/>
        <v>37039</v>
      </c>
      <c r="O8" s="12">
        <f>SUM(B8:N8)</f>
        <v>1449249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19666</v>
      </c>
      <c r="C9" s="14">
        <v>18477</v>
      </c>
      <c r="D9" s="14">
        <v>15934</v>
      </c>
      <c r="E9" s="14">
        <v>2615</v>
      </c>
      <c r="F9" s="14">
        <v>12176</v>
      </c>
      <c r="G9" s="14">
        <v>20941</v>
      </c>
      <c r="H9" s="14">
        <v>17875</v>
      </c>
      <c r="I9" s="14">
        <v>2300</v>
      </c>
      <c r="J9" s="14">
        <v>14251</v>
      </c>
      <c r="K9" s="14">
        <v>14804</v>
      </c>
      <c r="L9" s="14">
        <v>13809</v>
      </c>
      <c r="M9" s="14">
        <v>6098</v>
      </c>
      <c r="N9" s="14">
        <v>4884</v>
      </c>
      <c r="O9" s="12">
        <f aca="true" t="shared" si="2" ref="O9:O17">SUM(B9:N9)</f>
        <v>163830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144954</v>
      </c>
      <c r="C10" s="14">
        <f>C11+C12+C13</f>
        <v>99632</v>
      </c>
      <c r="D10" s="14">
        <f>D11+D12+D13</f>
        <v>137326</v>
      </c>
      <c r="E10" s="14">
        <f>E11+E12+E13</f>
        <v>22011</v>
      </c>
      <c r="F10" s="14">
        <f aca="true" t="shared" si="3" ref="F10:N10">F11+F12+F13</f>
        <v>105087</v>
      </c>
      <c r="G10" s="14">
        <f t="shared" si="3"/>
        <v>156229</v>
      </c>
      <c r="H10" s="14">
        <f>H11+H12+H13</f>
        <v>97094</v>
      </c>
      <c r="I10" s="14">
        <f>I11+I12+I13</f>
        <v>13419</v>
      </c>
      <c r="J10" s="14">
        <f>J11+J12+J13</f>
        <v>146511</v>
      </c>
      <c r="K10" s="14">
        <f>K11+K12+K13</f>
        <v>93270</v>
      </c>
      <c r="L10" s="14">
        <f>L11+L12+L13</f>
        <v>123056</v>
      </c>
      <c r="M10" s="14">
        <f t="shared" si="3"/>
        <v>43570</v>
      </c>
      <c r="N10" s="14">
        <f t="shared" si="3"/>
        <v>30787</v>
      </c>
      <c r="O10" s="12">
        <f t="shared" si="2"/>
        <v>1212946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65952</v>
      </c>
      <c r="C11" s="14">
        <v>46639</v>
      </c>
      <c r="D11" s="14">
        <v>61513</v>
      </c>
      <c r="E11" s="14">
        <v>9997</v>
      </c>
      <c r="F11" s="14">
        <v>47084</v>
      </c>
      <c r="G11" s="14">
        <v>69465</v>
      </c>
      <c r="H11" s="14">
        <v>45391</v>
      </c>
      <c r="I11" s="14">
        <v>6134</v>
      </c>
      <c r="J11" s="14">
        <v>67987</v>
      </c>
      <c r="K11" s="14">
        <v>41620</v>
      </c>
      <c r="L11" s="14">
        <v>54349</v>
      </c>
      <c r="M11" s="14">
        <v>18536</v>
      </c>
      <c r="N11" s="14">
        <v>12919</v>
      </c>
      <c r="O11" s="12">
        <f t="shared" si="2"/>
        <v>547586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73490</v>
      </c>
      <c r="C12" s="14">
        <v>47781</v>
      </c>
      <c r="D12" s="14">
        <v>71511</v>
      </c>
      <c r="E12" s="14">
        <v>10948</v>
      </c>
      <c r="F12" s="14">
        <v>53383</v>
      </c>
      <c r="G12" s="14">
        <v>78448</v>
      </c>
      <c r="H12" s="14">
        <v>47869</v>
      </c>
      <c r="I12" s="14">
        <v>6618</v>
      </c>
      <c r="J12" s="14">
        <v>73627</v>
      </c>
      <c r="K12" s="14">
        <v>48001</v>
      </c>
      <c r="L12" s="14">
        <v>64335</v>
      </c>
      <c r="M12" s="14">
        <v>23334</v>
      </c>
      <c r="N12" s="14">
        <v>16837</v>
      </c>
      <c r="O12" s="12">
        <f t="shared" si="2"/>
        <v>616182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5512</v>
      </c>
      <c r="C13" s="14">
        <v>5212</v>
      </c>
      <c r="D13" s="14">
        <v>4302</v>
      </c>
      <c r="E13" s="14">
        <v>1066</v>
      </c>
      <c r="F13" s="14">
        <v>4620</v>
      </c>
      <c r="G13" s="14">
        <v>8316</v>
      </c>
      <c r="H13" s="14">
        <v>3834</v>
      </c>
      <c r="I13" s="14">
        <v>667</v>
      </c>
      <c r="J13" s="14">
        <v>4897</v>
      </c>
      <c r="K13" s="14">
        <v>3649</v>
      </c>
      <c r="L13" s="14">
        <v>4372</v>
      </c>
      <c r="M13" s="14">
        <v>1700</v>
      </c>
      <c r="N13" s="14">
        <v>1031</v>
      </c>
      <c r="O13" s="12">
        <f t="shared" si="2"/>
        <v>49178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8759</v>
      </c>
      <c r="C14" s="14">
        <f>C15+C16+C17</f>
        <v>6008</v>
      </c>
      <c r="D14" s="14">
        <f>D15+D16+D17</f>
        <v>7622</v>
      </c>
      <c r="E14" s="14">
        <f>E15+E16+E17</f>
        <v>1228</v>
      </c>
      <c r="F14" s="14">
        <f aca="true" t="shared" si="4" ref="F14:N14">F15+F16+F17</f>
        <v>6351</v>
      </c>
      <c r="G14" s="14">
        <f t="shared" si="4"/>
        <v>10242</v>
      </c>
      <c r="H14" s="14">
        <f>H15+H16+H17</f>
        <v>5520</v>
      </c>
      <c r="I14" s="14">
        <f>I15+I16+I17</f>
        <v>886</v>
      </c>
      <c r="J14" s="14">
        <f>J15+J16+J17</f>
        <v>8923</v>
      </c>
      <c r="K14" s="14">
        <f>K15+K16+K17</f>
        <v>5515</v>
      </c>
      <c r="L14" s="14">
        <f>L15+L16+L17</f>
        <v>7933</v>
      </c>
      <c r="M14" s="14">
        <f t="shared" si="4"/>
        <v>2118</v>
      </c>
      <c r="N14" s="14">
        <f t="shared" si="4"/>
        <v>1368</v>
      </c>
      <c r="O14" s="12">
        <f t="shared" si="2"/>
        <v>72473</v>
      </c>
    </row>
    <row r="15" spans="1:26" ht="18.75" customHeight="1">
      <c r="A15" s="15" t="s">
        <v>13</v>
      </c>
      <c r="B15" s="14">
        <v>8749</v>
      </c>
      <c r="C15" s="14">
        <v>5997</v>
      </c>
      <c r="D15" s="14">
        <v>7617</v>
      </c>
      <c r="E15" s="14">
        <v>1225</v>
      </c>
      <c r="F15" s="14">
        <v>6347</v>
      </c>
      <c r="G15" s="14">
        <v>10232</v>
      </c>
      <c r="H15" s="14">
        <v>5515</v>
      </c>
      <c r="I15" s="14">
        <v>884</v>
      </c>
      <c r="J15" s="14">
        <v>8908</v>
      </c>
      <c r="K15" s="14">
        <v>5504</v>
      </c>
      <c r="L15" s="14">
        <v>7923</v>
      </c>
      <c r="M15" s="14">
        <v>2107</v>
      </c>
      <c r="N15" s="14">
        <v>1364</v>
      </c>
      <c r="O15" s="12">
        <f t="shared" si="2"/>
        <v>72372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</v>
      </c>
      <c r="C16" s="14">
        <v>5</v>
      </c>
      <c r="D16" s="14">
        <v>1</v>
      </c>
      <c r="E16" s="14">
        <v>0</v>
      </c>
      <c r="F16" s="14">
        <v>1</v>
      </c>
      <c r="G16" s="14">
        <v>3</v>
      </c>
      <c r="H16" s="14">
        <v>1</v>
      </c>
      <c r="I16" s="14">
        <v>1</v>
      </c>
      <c r="J16" s="14">
        <v>4</v>
      </c>
      <c r="K16" s="14">
        <v>3</v>
      </c>
      <c r="L16" s="14">
        <v>7</v>
      </c>
      <c r="M16" s="14">
        <v>10</v>
      </c>
      <c r="N16" s="14">
        <v>4</v>
      </c>
      <c r="O16" s="12">
        <f t="shared" si="2"/>
        <v>41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6</v>
      </c>
      <c r="D17" s="14">
        <v>4</v>
      </c>
      <c r="E17" s="14">
        <v>3</v>
      </c>
      <c r="F17" s="14">
        <v>3</v>
      </c>
      <c r="G17" s="14">
        <v>7</v>
      </c>
      <c r="H17" s="14">
        <v>4</v>
      </c>
      <c r="I17" s="14">
        <v>1</v>
      </c>
      <c r="J17" s="14">
        <v>11</v>
      </c>
      <c r="K17" s="14">
        <v>8</v>
      </c>
      <c r="L17" s="14">
        <v>3</v>
      </c>
      <c r="M17" s="14">
        <v>1</v>
      </c>
      <c r="N17" s="14">
        <v>0</v>
      </c>
      <c r="O17" s="12">
        <f t="shared" si="2"/>
        <v>60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80395</v>
      </c>
      <c r="C18" s="18">
        <f>C19+C20+C21</f>
        <v>47145</v>
      </c>
      <c r="D18" s="18">
        <f>D19+D20+D21</f>
        <v>48692</v>
      </c>
      <c r="E18" s="18">
        <f>E19+E20+E21</f>
        <v>9156</v>
      </c>
      <c r="F18" s="18">
        <f aca="true" t="shared" si="5" ref="F18:N18">F19+F20+F21</f>
        <v>44268</v>
      </c>
      <c r="G18" s="18">
        <f t="shared" si="5"/>
        <v>62335</v>
      </c>
      <c r="H18" s="18">
        <f>H19+H20+H21</f>
        <v>49643</v>
      </c>
      <c r="I18" s="18">
        <f>I19+I20+I21</f>
        <v>6295</v>
      </c>
      <c r="J18" s="18">
        <f>J19+J20+J21</f>
        <v>69687</v>
      </c>
      <c r="K18" s="18">
        <f>K19+K20+K21</f>
        <v>43260</v>
      </c>
      <c r="L18" s="18">
        <f>L19+L20+L21</f>
        <v>68056</v>
      </c>
      <c r="M18" s="18">
        <f t="shared" si="5"/>
        <v>20889</v>
      </c>
      <c r="N18" s="18">
        <f t="shared" si="5"/>
        <v>12921</v>
      </c>
      <c r="O18" s="12">
        <f aca="true" t="shared" si="6" ref="O18:O24">SUM(B18:N18)</f>
        <v>562742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46094</v>
      </c>
      <c r="C19" s="14">
        <v>28875</v>
      </c>
      <c r="D19" s="14">
        <v>27260</v>
      </c>
      <c r="E19" s="14">
        <v>5427</v>
      </c>
      <c r="F19" s="14">
        <v>25534</v>
      </c>
      <c r="G19" s="14">
        <v>37720</v>
      </c>
      <c r="H19" s="14">
        <v>30544</v>
      </c>
      <c r="I19" s="14">
        <v>4059</v>
      </c>
      <c r="J19" s="14">
        <v>40454</v>
      </c>
      <c r="K19" s="14">
        <v>23996</v>
      </c>
      <c r="L19" s="14">
        <v>37060</v>
      </c>
      <c r="M19" s="14">
        <v>11421</v>
      </c>
      <c r="N19" s="14">
        <v>7074</v>
      </c>
      <c r="O19" s="12">
        <f t="shared" si="6"/>
        <v>325518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31630</v>
      </c>
      <c r="C20" s="14">
        <v>16384</v>
      </c>
      <c r="D20" s="14">
        <v>19911</v>
      </c>
      <c r="E20" s="14">
        <v>3376</v>
      </c>
      <c r="F20" s="14">
        <v>16982</v>
      </c>
      <c r="G20" s="14">
        <v>21572</v>
      </c>
      <c r="H20" s="14">
        <v>17585</v>
      </c>
      <c r="I20" s="14">
        <v>2014</v>
      </c>
      <c r="J20" s="14">
        <v>27113</v>
      </c>
      <c r="K20" s="14">
        <v>17904</v>
      </c>
      <c r="L20" s="14">
        <v>28894</v>
      </c>
      <c r="M20" s="14">
        <v>8676</v>
      </c>
      <c r="N20" s="14">
        <v>5474</v>
      </c>
      <c r="O20" s="12">
        <f t="shared" si="6"/>
        <v>217515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2671</v>
      </c>
      <c r="C21" s="14">
        <v>1886</v>
      </c>
      <c r="D21" s="14">
        <v>1521</v>
      </c>
      <c r="E21" s="14">
        <v>353</v>
      </c>
      <c r="F21" s="14">
        <v>1752</v>
      </c>
      <c r="G21" s="14">
        <v>3043</v>
      </c>
      <c r="H21" s="14">
        <v>1514</v>
      </c>
      <c r="I21" s="14">
        <v>222</v>
      </c>
      <c r="J21" s="14">
        <v>2120</v>
      </c>
      <c r="K21" s="14">
        <v>1360</v>
      </c>
      <c r="L21" s="14">
        <v>2102</v>
      </c>
      <c r="M21" s="14">
        <v>792</v>
      </c>
      <c r="N21" s="14">
        <v>373</v>
      </c>
      <c r="O21" s="12">
        <f t="shared" si="6"/>
        <v>19709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100327</v>
      </c>
      <c r="C22" s="14">
        <f>C23+C24</f>
        <v>70334</v>
      </c>
      <c r="D22" s="14">
        <f>D23+D24</f>
        <v>82408</v>
      </c>
      <c r="E22" s="14">
        <f>E23+E24</f>
        <v>17383</v>
      </c>
      <c r="F22" s="14">
        <f aca="true" t="shared" si="7" ref="F22:N22">F23+F24</f>
        <v>74158</v>
      </c>
      <c r="G22" s="14">
        <f t="shared" si="7"/>
        <v>112625</v>
      </c>
      <c r="H22" s="14">
        <f>H23+H24</f>
        <v>69913</v>
      </c>
      <c r="I22" s="14">
        <f>I23+I24</f>
        <v>9960</v>
      </c>
      <c r="J22" s="14">
        <f>J23+J24</f>
        <v>76391</v>
      </c>
      <c r="K22" s="14">
        <f>K23+K24</f>
        <v>61459</v>
      </c>
      <c r="L22" s="14">
        <f>L23+L24</f>
        <v>62359</v>
      </c>
      <c r="M22" s="14">
        <f t="shared" si="7"/>
        <v>17635</v>
      </c>
      <c r="N22" s="14">
        <f t="shared" si="7"/>
        <v>10917</v>
      </c>
      <c r="O22" s="12">
        <f t="shared" si="6"/>
        <v>765869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61095</v>
      </c>
      <c r="C23" s="14">
        <v>47462</v>
      </c>
      <c r="D23" s="14">
        <v>52318</v>
      </c>
      <c r="E23" s="14">
        <v>12002</v>
      </c>
      <c r="F23" s="14">
        <v>47749</v>
      </c>
      <c r="G23" s="14">
        <v>75727</v>
      </c>
      <c r="H23" s="14">
        <v>48148</v>
      </c>
      <c r="I23" s="14">
        <v>7552</v>
      </c>
      <c r="J23" s="14">
        <v>49927</v>
      </c>
      <c r="K23" s="14">
        <v>40588</v>
      </c>
      <c r="L23" s="14">
        <v>40597</v>
      </c>
      <c r="M23" s="14">
        <v>11650</v>
      </c>
      <c r="N23" s="14">
        <v>6599</v>
      </c>
      <c r="O23" s="12">
        <f t="shared" si="6"/>
        <v>501414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39232</v>
      </c>
      <c r="C24" s="14">
        <v>22872</v>
      </c>
      <c r="D24" s="14">
        <v>30090</v>
      </c>
      <c r="E24" s="14">
        <v>5381</v>
      </c>
      <c r="F24" s="14">
        <v>26409</v>
      </c>
      <c r="G24" s="14">
        <v>36898</v>
      </c>
      <c r="H24" s="14">
        <v>21765</v>
      </c>
      <c r="I24" s="14">
        <v>2408</v>
      </c>
      <c r="J24" s="14">
        <v>26464</v>
      </c>
      <c r="K24" s="14">
        <v>20871</v>
      </c>
      <c r="L24" s="14">
        <v>21762</v>
      </c>
      <c r="M24" s="14">
        <v>5985</v>
      </c>
      <c r="N24" s="14">
        <v>4318</v>
      </c>
      <c r="O24" s="12">
        <f t="shared" si="6"/>
        <v>264455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779174.1356</v>
      </c>
      <c r="C28" s="56">
        <f aca="true" t="shared" si="8" ref="C28:N28">C29+C30</f>
        <v>562834.9175999999</v>
      </c>
      <c r="D28" s="56">
        <f t="shared" si="8"/>
        <v>583853.8974</v>
      </c>
      <c r="E28" s="56">
        <f t="shared" si="8"/>
        <v>155046.60489999998</v>
      </c>
      <c r="F28" s="56">
        <f t="shared" si="8"/>
        <v>562284.53</v>
      </c>
      <c r="G28" s="56">
        <f t="shared" si="8"/>
        <v>677303.6336000001</v>
      </c>
      <c r="H28" s="56">
        <f t="shared" si="8"/>
        <v>523822.0420000001</v>
      </c>
      <c r="I28" s="56">
        <f t="shared" si="8"/>
        <v>78045.78600000001</v>
      </c>
      <c r="J28" s="56">
        <f t="shared" si="8"/>
        <v>704288.4542</v>
      </c>
      <c r="K28" s="56">
        <f t="shared" si="8"/>
        <v>560325.8268</v>
      </c>
      <c r="L28" s="56">
        <f t="shared" si="8"/>
        <v>686594.7282</v>
      </c>
      <c r="M28" s="56">
        <f t="shared" si="8"/>
        <v>290356.145</v>
      </c>
      <c r="N28" s="56">
        <f t="shared" si="8"/>
        <v>163686.1887</v>
      </c>
      <c r="O28" s="56">
        <f>SUM(B28:N28)</f>
        <v>6327616.889999999</v>
      </c>
      <c r="Q28" s="62"/>
    </row>
    <row r="29" spans="1:15" ht="18.75" customHeight="1">
      <c r="A29" s="54" t="s">
        <v>54</v>
      </c>
      <c r="B29" s="52">
        <f aca="true" t="shared" si="9" ref="B29:N29">B26*B7</f>
        <v>773923.1456</v>
      </c>
      <c r="C29" s="52">
        <f t="shared" si="9"/>
        <v>555211.7675999999</v>
      </c>
      <c r="D29" s="52">
        <f t="shared" si="9"/>
        <v>572489.1074</v>
      </c>
      <c r="E29" s="52">
        <f t="shared" si="9"/>
        <v>155046.60489999998</v>
      </c>
      <c r="F29" s="52">
        <f t="shared" si="9"/>
        <v>544953.06</v>
      </c>
      <c r="G29" s="52">
        <f t="shared" si="9"/>
        <v>672671.1436000001</v>
      </c>
      <c r="H29" s="52">
        <f t="shared" si="9"/>
        <v>520321.5420000001</v>
      </c>
      <c r="I29" s="52">
        <f t="shared" si="9"/>
        <v>78045.78600000001</v>
      </c>
      <c r="J29" s="52">
        <f t="shared" si="9"/>
        <v>686279.3042</v>
      </c>
      <c r="K29" s="52">
        <f t="shared" si="9"/>
        <v>542408.0568</v>
      </c>
      <c r="L29" s="52">
        <f t="shared" si="9"/>
        <v>669152.8882</v>
      </c>
      <c r="M29" s="52">
        <f t="shared" si="9"/>
        <v>276935.615</v>
      </c>
      <c r="N29" s="52">
        <f t="shared" si="9"/>
        <v>159686.4587</v>
      </c>
      <c r="O29" s="53">
        <f>SUM(B29:N29)</f>
        <v>6207124.48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-84563.8</v>
      </c>
      <c r="C32" s="25">
        <f t="shared" si="10"/>
        <v>-79451.1</v>
      </c>
      <c r="D32" s="25">
        <f t="shared" si="10"/>
        <v>-69016.2</v>
      </c>
      <c r="E32" s="25">
        <f t="shared" si="10"/>
        <v>-11244.5</v>
      </c>
      <c r="F32" s="25">
        <f t="shared" si="10"/>
        <v>-52856.8</v>
      </c>
      <c r="G32" s="25">
        <f t="shared" si="10"/>
        <v>-90546.3</v>
      </c>
      <c r="H32" s="25">
        <f t="shared" si="10"/>
        <v>-76862.5</v>
      </c>
      <c r="I32" s="25">
        <f t="shared" si="10"/>
        <v>-14152.5</v>
      </c>
      <c r="J32" s="25">
        <f t="shared" si="10"/>
        <v>-61279.3</v>
      </c>
      <c r="K32" s="25">
        <f t="shared" si="10"/>
        <v>-63657.2</v>
      </c>
      <c r="L32" s="25">
        <f t="shared" si="10"/>
        <v>-59378.7</v>
      </c>
      <c r="M32" s="25">
        <f t="shared" si="10"/>
        <v>-26221.4</v>
      </c>
      <c r="N32" s="25">
        <f t="shared" si="10"/>
        <v>-21001.2</v>
      </c>
      <c r="O32" s="25">
        <f t="shared" si="10"/>
        <v>-710231.4999999999</v>
      </c>
    </row>
    <row r="33" spans="1:15" ht="18.75" customHeight="1">
      <c r="A33" s="17" t="s">
        <v>95</v>
      </c>
      <c r="B33" s="26">
        <f>+B34</f>
        <v>-84563.8</v>
      </c>
      <c r="C33" s="26">
        <f aca="true" t="shared" si="11" ref="C33:O33">+C34</f>
        <v>-79451.1</v>
      </c>
      <c r="D33" s="26">
        <f t="shared" si="11"/>
        <v>-68516.2</v>
      </c>
      <c r="E33" s="26">
        <f t="shared" si="11"/>
        <v>-11244.5</v>
      </c>
      <c r="F33" s="26">
        <f t="shared" si="11"/>
        <v>-52356.8</v>
      </c>
      <c r="G33" s="26">
        <f t="shared" si="11"/>
        <v>-90046.3</v>
      </c>
      <c r="H33" s="26">
        <f t="shared" si="11"/>
        <v>-76862.5</v>
      </c>
      <c r="I33" s="26">
        <f t="shared" si="11"/>
        <v>-9890</v>
      </c>
      <c r="J33" s="26">
        <f t="shared" si="11"/>
        <v>-61279.3</v>
      </c>
      <c r="K33" s="26">
        <f t="shared" si="11"/>
        <v>-63657.2</v>
      </c>
      <c r="L33" s="26">
        <f t="shared" si="11"/>
        <v>-59378.7</v>
      </c>
      <c r="M33" s="26">
        <f t="shared" si="11"/>
        <v>-26221.4</v>
      </c>
      <c r="N33" s="26">
        <f t="shared" si="11"/>
        <v>-21001.2</v>
      </c>
      <c r="O33" s="26">
        <f t="shared" si="11"/>
        <v>-704468.9999999999</v>
      </c>
    </row>
    <row r="34" spans="1:26" ht="18.75" customHeight="1">
      <c r="A34" s="13" t="s">
        <v>55</v>
      </c>
      <c r="B34" s="20">
        <f>ROUND(-B9*$D$3,2)</f>
        <v>-84563.8</v>
      </c>
      <c r="C34" s="20">
        <f>ROUND(-C9*$D$3,2)</f>
        <v>-79451.1</v>
      </c>
      <c r="D34" s="20">
        <f>ROUND(-D9*$D$3,2)</f>
        <v>-68516.2</v>
      </c>
      <c r="E34" s="20">
        <f>ROUND(-E9*$D$3,2)</f>
        <v>-11244.5</v>
      </c>
      <c r="F34" s="20">
        <f aca="true" t="shared" si="12" ref="F34:N34">ROUND(-F9*$D$3,2)</f>
        <v>-52356.8</v>
      </c>
      <c r="G34" s="20">
        <f t="shared" si="12"/>
        <v>-90046.3</v>
      </c>
      <c r="H34" s="20">
        <f t="shared" si="12"/>
        <v>-76862.5</v>
      </c>
      <c r="I34" s="20">
        <f>ROUND(-I9*$D$3,2)</f>
        <v>-9890</v>
      </c>
      <c r="J34" s="20">
        <f>ROUND(-J9*$D$3,2)</f>
        <v>-61279.3</v>
      </c>
      <c r="K34" s="20">
        <f>ROUND(-K9*$D$3,2)</f>
        <v>-63657.2</v>
      </c>
      <c r="L34" s="20">
        <f>ROUND(-L9*$D$3,2)</f>
        <v>-59378.7</v>
      </c>
      <c r="M34" s="20">
        <f t="shared" si="12"/>
        <v>-26221.4</v>
      </c>
      <c r="N34" s="20">
        <f t="shared" si="12"/>
        <v>-21001.2</v>
      </c>
      <c r="O34" s="44">
        <f aca="true" t="shared" si="13" ref="O34:O45">SUM(B34:N34)</f>
        <v>-704468.9999999999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694610.3356</v>
      </c>
      <c r="C46" s="29">
        <f t="shared" si="15"/>
        <v>483383.81759999995</v>
      </c>
      <c r="D46" s="29">
        <f t="shared" si="15"/>
        <v>514837.6974</v>
      </c>
      <c r="E46" s="29">
        <f t="shared" si="15"/>
        <v>143802.10489999998</v>
      </c>
      <c r="F46" s="29">
        <f t="shared" si="15"/>
        <v>509427.73000000004</v>
      </c>
      <c r="G46" s="29">
        <f t="shared" si="15"/>
        <v>586757.3336</v>
      </c>
      <c r="H46" s="29">
        <f t="shared" si="15"/>
        <v>446959.5420000001</v>
      </c>
      <c r="I46" s="29">
        <f t="shared" si="15"/>
        <v>63893.28600000001</v>
      </c>
      <c r="J46" s="29">
        <f t="shared" si="15"/>
        <v>643009.1542</v>
      </c>
      <c r="K46" s="29">
        <f t="shared" si="15"/>
        <v>496668.6268</v>
      </c>
      <c r="L46" s="29">
        <f t="shared" si="15"/>
        <v>627216.0282000001</v>
      </c>
      <c r="M46" s="29">
        <f t="shared" si="15"/>
        <v>264134.745</v>
      </c>
      <c r="N46" s="29">
        <f t="shared" si="15"/>
        <v>142684.9887</v>
      </c>
      <c r="O46" s="29">
        <f>SUM(B46:N46)</f>
        <v>5617385.389999999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694610.3400000001</v>
      </c>
      <c r="C49" s="35">
        <f aca="true" t="shared" si="16" ref="C49:N49">SUM(C50:C63)</f>
        <v>483383.82</v>
      </c>
      <c r="D49" s="35">
        <f t="shared" si="16"/>
        <v>514837.7</v>
      </c>
      <c r="E49" s="35">
        <f t="shared" si="16"/>
        <v>143802.1</v>
      </c>
      <c r="F49" s="35">
        <f t="shared" si="16"/>
        <v>509427.73</v>
      </c>
      <c r="G49" s="35">
        <f t="shared" si="16"/>
        <v>586757.33</v>
      </c>
      <c r="H49" s="35">
        <f t="shared" si="16"/>
        <v>446959.54</v>
      </c>
      <c r="I49" s="35">
        <f t="shared" si="16"/>
        <v>63893.29</v>
      </c>
      <c r="J49" s="35">
        <f t="shared" si="16"/>
        <v>643009.15</v>
      </c>
      <c r="K49" s="35">
        <f t="shared" si="16"/>
        <v>496668.63</v>
      </c>
      <c r="L49" s="35">
        <f t="shared" si="16"/>
        <v>627216.03</v>
      </c>
      <c r="M49" s="35">
        <f t="shared" si="16"/>
        <v>264134.75</v>
      </c>
      <c r="N49" s="35">
        <f t="shared" si="16"/>
        <v>142684.99</v>
      </c>
      <c r="O49" s="29">
        <f>SUM(O50:O63)</f>
        <v>5617385.400000001</v>
      </c>
      <c r="Q49" s="64"/>
    </row>
    <row r="50" spans="1:18" ht="18.75" customHeight="1">
      <c r="A50" s="17" t="s">
        <v>39</v>
      </c>
      <c r="B50" s="35">
        <v>129513.93</v>
      </c>
      <c r="C50" s="35">
        <v>137817.37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267331.3</v>
      </c>
      <c r="P50"/>
      <c r="Q50" s="64"/>
      <c r="R50" s="65"/>
    </row>
    <row r="51" spans="1:16" ht="18.75" customHeight="1">
      <c r="A51" s="17" t="s">
        <v>40</v>
      </c>
      <c r="B51" s="35">
        <v>565096.41</v>
      </c>
      <c r="C51" s="35">
        <v>345566.45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910662.8600000001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514837.7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514837.7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143802.1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143802.1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509427.73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509427.73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586757.33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586757.33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446959.54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446959.54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63893.29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63893.29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643009.15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643009.15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496668.63</v>
      </c>
      <c r="L59" s="34">
        <v>0</v>
      </c>
      <c r="M59" s="34">
        <v>0</v>
      </c>
      <c r="N59" s="34">
        <v>0</v>
      </c>
      <c r="O59" s="29">
        <f t="shared" si="17"/>
        <v>496668.63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627216.03</v>
      </c>
      <c r="M60" s="34">
        <v>0</v>
      </c>
      <c r="N60" s="34">
        <v>0</v>
      </c>
      <c r="O60" s="26">
        <f t="shared" si="17"/>
        <v>627216.03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264134.75</v>
      </c>
      <c r="N61" s="34">
        <v>0</v>
      </c>
      <c r="O61" s="29">
        <f t="shared" si="17"/>
        <v>264134.75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142684.99</v>
      </c>
      <c r="O62" s="26">
        <f t="shared" si="17"/>
        <v>142684.99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2.4710098241526284</v>
      </c>
      <c r="C67" s="42">
        <v>2.598759384918427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2.130490001440267</v>
      </c>
      <c r="C68" s="42">
        <v>2.1951000016556566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2019-06-14T14:53:33Z</dcterms:modified>
  <cp:category/>
  <cp:version/>
  <cp:contentType/>
  <cp:contentStatus/>
</cp:coreProperties>
</file>