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<sst xmlns="http://schemas.openxmlformats.org/spreadsheetml/2006/main" count="99" uniqueCount="97">
  <si>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</si>
  <si>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</si>
  <si>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</si>
  <si>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</si>
  <si>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</si>
  <si>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</si>
  <si>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</si>
  <si>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</si>
  <si>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</si>
  <si>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</si>
  <si>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</si>
  <si>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</si>
  <si>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</si>
  <si>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</si>
  <si>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</si>
  <si>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</si>
  <si>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</si>
  <si>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</si>
  <si>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</si>
  <si>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</si>
  <si>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</si>
  <si>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</si>
  <si>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</si>
  <si>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</si>
  <si>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</si>
  <si>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</si>
  <si>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</si>
  <si>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</si>
  <si>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</si>
  <si>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</si>
  <si>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</si>
  <si>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</si>
  <si>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</si>
  <si>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</si>
  <si>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</si>
  <si>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</si>
  <si>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</si>
  <si>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</si>
  <si>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</si>
  <si>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</si>
  <si>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</si>
  <si>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</si>
  <si>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</si>
  <si>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</si>
  <si>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</si>
  <si>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</si>
  <si>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</si>
  <si>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</si>
  <si>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</si>
  <si>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</si>
  <si>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</si>
  <si>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</si>
  <si>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</si>
  <si>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</si>
  <si>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</si>
  <si>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</si>
  <si>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</si>
  <si>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</si>
  <si>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</si>
  <si>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</si>
  <si>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</si>
  <si>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</si>
  <si>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</si>
  <si>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</si>
  <si>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</si>
  <si>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</si>
  <si>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</si>
  <si>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</si>
  <si>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</si>
  <si>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</si>
  <si>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</si>
  <si>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</si>
  <si>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</si>
  <si>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</si>
  <si>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</si>
  <si>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</si>
  <si>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</si>
  <si>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</si>
  <si>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</si>
  <si>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</si>
  <si>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</si>
  <si>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</si>
  <si>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</si>
  <si>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</si>
  <si>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</si>
  <si>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</si>
  <si>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</si>
  <si>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</si>
  <si>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</si>
  <si>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</si>
  <si>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</si>
  <si>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</si>
  <si>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</si>
  <si>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</si>
  <si>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</si>
  <si>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</si>
  <si>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05/06/19 - VENCIMENTO 12/06/19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</si>
</sst>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8" sqref="G68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489620</v>
      </c>
      <c r="C7" s="10">
        <f t="shared" si="0"/>
        <v>354484</v>
      </c>
      <c r="D7" s="10">
        <f t="shared" si="0"/>
        <v>368038</v>
      </c>
      <c r="E7" s="10">
        <f t="shared" si="0"/>
        <v>69349</v>
      </c>
      <c r="F7" s="10">
        <f t="shared" si="0"/>
        <v>328538</v>
      </c>
      <c r="G7" s="10">
        <f t="shared" si="0"/>
        <v>508679</v>
      </c>
      <c r="H7" s="10">
        <f t="shared" si="0"/>
        <v>348689</v>
      </c>
      <c r="I7" s="10">
        <f t="shared" si="0"/>
        <v>52982</v>
      </c>
      <c r="J7" s="10">
        <f t="shared" si="0"/>
        <v>421748</v>
      </c>
      <c r="K7" s="10">
        <f t="shared" si="0"/>
        <v>282831</v>
      </c>
      <c r="L7" s="10">
        <f t="shared" si="0"/>
        <v>344802</v>
      </c>
      <c r="M7" s="10">
        <f t="shared" si="0"/>
        <v>141837</v>
      </c>
      <c r="N7" s="10">
        <f t="shared" si="0"/>
        <v>97015</v>
      </c>
      <c r="O7" s="10">
        <f>+O8+O18+O22</f>
        <v>3808612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226619</v>
      </c>
      <c r="C8" s="12">
        <f t="shared" si="1"/>
        <v>175674</v>
      </c>
      <c r="D8" s="12">
        <f t="shared" si="1"/>
        <v>198624</v>
      </c>
      <c r="E8" s="12">
        <f t="shared" si="1"/>
        <v>32583</v>
      </c>
      <c r="F8" s="12">
        <f t="shared" si="1"/>
        <v>164452</v>
      </c>
      <c r="G8" s="12">
        <f t="shared" si="1"/>
        <v>260966</v>
      </c>
      <c r="H8" s="12">
        <f t="shared" si="1"/>
        <v>168924</v>
      </c>
      <c r="I8" s="12">
        <f t="shared" si="1"/>
        <v>26856</v>
      </c>
      <c r="J8" s="12">
        <f t="shared" si="1"/>
        <v>221423</v>
      </c>
      <c r="K8" s="12">
        <f t="shared" si="1"/>
        <v>140396</v>
      </c>
      <c r="L8" s="12">
        <f t="shared" si="1"/>
        <v>170161</v>
      </c>
      <c r="M8" s="12">
        <f t="shared" si="1"/>
        <v>79458</v>
      </c>
      <c r="N8" s="12">
        <f t="shared" si="1"/>
        <v>56682</v>
      </c>
      <c r="O8" s="12">
        <f>SUM(B8:N8)</f>
        <v>1922818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17118</v>
      </c>
      <c r="C9" s="14">
        <v>16932</v>
      </c>
      <c r="D9" s="14">
        <v>11750</v>
      </c>
      <c r="E9" s="14">
        <v>2218</v>
      </c>
      <c r="F9" s="14">
        <v>10056</v>
      </c>
      <c r="G9" s="14">
        <v>18030</v>
      </c>
      <c r="H9" s="14">
        <v>16798</v>
      </c>
      <c r="I9" s="14">
        <v>2634</v>
      </c>
      <c r="J9" s="14">
        <v>11299</v>
      </c>
      <c r="K9" s="14">
        <v>12677</v>
      </c>
      <c r="L9" s="14">
        <v>10780</v>
      </c>
      <c r="M9" s="14">
        <v>6971</v>
      </c>
      <c r="N9" s="14">
        <v>5275</v>
      </c>
      <c r="O9" s="12">
        <f aca="true" t="shared" si="2" ref="O9:O17">SUM(B9:N9)</f>
        <v>142538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198846</v>
      </c>
      <c r="C10" s="14">
        <f>C11+C12+C13</f>
        <v>150689</v>
      </c>
      <c r="D10" s="14">
        <f>D11+D12+D13</f>
        <v>177689</v>
      </c>
      <c r="E10" s="14">
        <f>E11+E12+E13</f>
        <v>28918</v>
      </c>
      <c r="F10" s="14">
        <f aca="true" t="shared" si="3" ref="F10:N10">F11+F12+F13</f>
        <v>146302</v>
      </c>
      <c r="G10" s="14">
        <f t="shared" si="3"/>
        <v>229463</v>
      </c>
      <c r="H10" s="14">
        <f>H11+H12+H13</f>
        <v>144821</v>
      </c>
      <c r="I10" s="14">
        <f>I11+I12+I13</f>
        <v>22966</v>
      </c>
      <c r="J10" s="14">
        <f>J11+J12+J13</f>
        <v>199278</v>
      </c>
      <c r="K10" s="14">
        <f>K11+K12+K13</f>
        <v>121260</v>
      </c>
      <c r="L10" s="14">
        <f>L11+L12+L13</f>
        <v>150547</v>
      </c>
      <c r="M10" s="14">
        <f t="shared" si="3"/>
        <v>69226</v>
      </c>
      <c r="N10" s="14">
        <f t="shared" si="3"/>
        <v>49379</v>
      </c>
      <c r="O10" s="12">
        <f t="shared" si="2"/>
        <v>1689384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85676</v>
      </c>
      <c r="C11" s="14">
        <v>65701</v>
      </c>
      <c r="D11" s="14">
        <v>75595</v>
      </c>
      <c r="E11" s="14">
        <v>12397</v>
      </c>
      <c r="F11" s="14">
        <v>61457</v>
      </c>
      <c r="G11" s="14">
        <v>97532</v>
      </c>
      <c r="H11" s="14">
        <v>64821</v>
      </c>
      <c r="I11" s="14">
        <v>10263</v>
      </c>
      <c r="J11" s="14">
        <v>88318</v>
      </c>
      <c r="K11" s="14">
        <v>52749</v>
      </c>
      <c r="L11" s="14">
        <v>65487</v>
      </c>
      <c r="M11" s="14">
        <v>29153</v>
      </c>
      <c r="N11" s="14">
        <v>20579</v>
      </c>
      <c r="O11" s="12">
        <f t="shared" si="2"/>
        <v>729728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103560</v>
      </c>
      <c r="C12" s="14">
        <v>74119</v>
      </c>
      <c r="D12" s="14">
        <v>95087</v>
      </c>
      <c r="E12" s="14">
        <v>14790</v>
      </c>
      <c r="F12" s="14">
        <v>75807</v>
      </c>
      <c r="G12" s="14">
        <v>116305</v>
      </c>
      <c r="H12" s="14">
        <v>71469</v>
      </c>
      <c r="I12" s="14">
        <v>11254</v>
      </c>
      <c r="J12" s="14">
        <v>102438</v>
      </c>
      <c r="K12" s="14">
        <v>62093</v>
      </c>
      <c r="L12" s="14">
        <v>78080</v>
      </c>
      <c r="M12" s="14">
        <v>36346</v>
      </c>
      <c r="N12" s="14">
        <v>26439</v>
      </c>
      <c r="O12" s="12">
        <f t="shared" si="2"/>
        <v>867787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9610</v>
      </c>
      <c r="C13" s="14">
        <v>10869</v>
      </c>
      <c r="D13" s="14">
        <v>7007</v>
      </c>
      <c r="E13" s="14">
        <v>1731</v>
      </c>
      <c r="F13" s="14">
        <v>9038</v>
      </c>
      <c r="G13" s="14">
        <v>15626</v>
      </c>
      <c r="H13" s="14">
        <v>8531</v>
      </c>
      <c r="I13" s="14">
        <v>1449</v>
      </c>
      <c r="J13" s="14">
        <v>8522</v>
      </c>
      <c r="K13" s="14">
        <v>6418</v>
      </c>
      <c r="L13" s="14">
        <v>6980</v>
      </c>
      <c r="M13" s="14">
        <v>3727</v>
      </c>
      <c r="N13" s="14">
        <v>2361</v>
      </c>
      <c r="O13" s="12">
        <f t="shared" si="2"/>
        <v>91869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10655</v>
      </c>
      <c r="C14" s="14">
        <f>C15+C16+C17</f>
        <v>8053</v>
      </c>
      <c r="D14" s="14">
        <f>D15+D16+D17</f>
        <v>9185</v>
      </c>
      <c r="E14" s="14">
        <f>E15+E16+E17</f>
        <v>1447</v>
      </c>
      <c r="F14" s="14">
        <f aca="true" t="shared" si="4" ref="F14:N14">F15+F16+F17</f>
        <v>8094</v>
      </c>
      <c r="G14" s="14">
        <f t="shared" si="4"/>
        <v>13473</v>
      </c>
      <c r="H14" s="14">
        <f>H15+H16+H17</f>
        <v>7305</v>
      </c>
      <c r="I14" s="14">
        <f>I15+I16+I17</f>
        <v>1256</v>
      </c>
      <c r="J14" s="14">
        <f>J15+J16+J17</f>
        <v>10846</v>
      </c>
      <c r="K14" s="14">
        <f>K15+K16+K17</f>
        <v>6459</v>
      </c>
      <c r="L14" s="14">
        <f>L15+L16+L17</f>
        <v>8834</v>
      </c>
      <c r="M14" s="14">
        <f t="shared" si="4"/>
        <v>3261</v>
      </c>
      <c r="N14" s="14">
        <f t="shared" si="4"/>
        <v>2028</v>
      </c>
      <c r="O14" s="12">
        <f t="shared" si="2"/>
        <v>90896</v>
      </c>
    </row>
    <row r="15" spans="1:26" ht="18.75" customHeight="1">
      <c r="A15" s="15" t="s">
        <v>13</v>
      </c>
      <c r="B15" s="14">
        <v>10634</v>
      </c>
      <c r="C15" s="14">
        <v>8039</v>
      </c>
      <c r="D15" s="14">
        <v>9179</v>
      </c>
      <c r="E15" s="14">
        <v>1447</v>
      </c>
      <c r="F15" s="14">
        <v>8088</v>
      </c>
      <c r="G15" s="14">
        <v>13456</v>
      </c>
      <c r="H15" s="14">
        <v>7302</v>
      </c>
      <c r="I15" s="14">
        <v>1256</v>
      </c>
      <c r="J15" s="14">
        <v>10824</v>
      </c>
      <c r="K15" s="14">
        <v>6450</v>
      </c>
      <c r="L15" s="14">
        <v>8823</v>
      </c>
      <c r="M15" s="14">
        <v>3251</v>
      </c>
      <c r="N15" s="14">
        <v>2024</v>
      </c>
      <c r="O15" s="12">
        <f t="shared" si="2"/>
        <v>90773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7</v>
      </c>
      <c r="C16" s="14">
        <v>9</v>
      </c>
      <c r="D16" s="14">
        <v>1</v>
      </c>
      <c r="E16" s="14">
        <v>0</v>
      </c>
      <c r="F16" s="14">
        <v>2</v>
      </c>
      <c r="G16" s="14">
        <v>5</v>
      </c>
      <c r="H16" s="14">
        <v>0</v>
      </c>
      <c r="I16" s="14">
        <v>0</v>
      </c>
      <c r="J16" s="14">
        <v>4</v>
      </c>
      <c r="K16" s="14">
        <v>3</v>
      </c>
      <c r="L16" s="14">
        <v>6</v>
      </c>
      <c r="M16" s="14">
        <v>9</v>
      </c>
      <c r="N16" s="14">
        <v>2</v>
      </c>
      <c r="O16" s="12">
        <f t="shared" si="2"/>
        <v>48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14</v>
      </c>
      <c r="C17" s="14">
        <v>5</v>
      </c>
      <c r="D17" s="14">
        <v>5</v>
      </c>
      <c r="E17" s="14">
        <v>0</v>
      </c>
      <c r="F17" s="14">
        <v>4</v>
      </c>
      <c r="G17" s="14">
        <v>12</v>
      </c>
      <c r="H17" s="14">
        <v>3</v>
      </c>
      <c r="I17" s="14">
        <v>0</v>
      </c>
      <c r="J17" s="14">
        <v>18</v>
      </c>
      <c r="K17" s="14">
        <v>6</v>
      </c>
      <c r="L17" s="14">
        <v>5</v>
      </c>
      <c r="M17" s="14">
        <v>1</v>
      </c>
      <c r="N17" s="14">
        <v>2</v>
      </c>
      <c r="O17" s="12">
        <f t="shared" si="2"/>
        <v>75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112559</v>
      </c>
      <c r="C18" s="18">
        <f>C19+C20+C21</f>
        <v>69374</v>
      </c>
      <c r="D18" s="18">
        <f>D19+D20+D21</f>
        <v>58204</v>
      </c>
      <c r="E18" s="18">
        <f>E19+E20+E21</f>
        <v>11742</v>
      </c>
      <c r="F18" s="18">
        <f aca="true" t="shared" si="5" ref="F18:N18">F19+F20+F21</f>
        <v>56735</v>
      </c>
      <c r="G18" s="18">
        <f t="shared" si="5"/>
        <v>85685</v>
      </c>
      <c r="H18" s="18">
        <f>H19+H20+H21</f>
        <v>73786</v>
      </c>
      <c r="I18" s="18">
        <f>I19+I20+I21</f>
        <v>10452</v>
      </c>
      <c r="J18" s="18">
        <f>J19+J20+J21</f>
        <v>91874</v>
      </c>
      <c r="K18" s="18">
        <f>K19+K20+K21</f>
        <v>58125</v>
      </c>
      <c r="L18" s="18">
        <f>L19+L20+L21</f>
        <v>88511</v>
      </c>
      <c r="M18" s="18">
        <f t="shared" si="5"/>
        <v>34978</v>
      </c>
      <c r="N18" s="18">
        <f t="shared" si="5"/>
        <v>21621</v>
      </c>
      <c r="O18" s="12">
        <f aca="true" t="shared" si="6" ref="O18:O24">SUM(B18:N18)</f>
        <v>773646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65155</v>
      </c>
      <c r="C19" s="14">
        <v>41808</v>
      </c>
      <c r="D19" s="14">
        <v>34035</v>
      </c>
      <c r="E19" s="14">
        <v>7071</v>
      </c>
      <c r="F19" s="14">
        <v>32585</v>
      </c>
      <c r="G19" s="14">
        <v>53082</v>
      </c>
      <c r="H19" s="14">
        <v>45628</v>
      </c>
      <c r="I19" s="14">
        <v>6869</v>
      </c>
      <c r="J19" s="14">
        <v>53260</v>
      </c>
      <c r="K19" s="14">
        <v>32848</v>
      </c>
      <c r="L19" s="14">
        <v>50318</v>
      </c>
      <c r="M19" s="14">
        <v>20175</v>
      </c>
      <c r="N19" s="14">
        <v>12347</v>
      </c>
      <c r="O19" s="12">
        <f t="shared" si="6"/>
        <v>455181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42780</v>
      </c>
      <c r="C20" s="14">
        <v>23640</v>
      </c>
      <c r="D20" s="14">
        <v>21814</v>
      </c>
      <c r="E20" s="14">
        <v>3983</v>
      </c>
      <c r="F20" s="14">
        <v>20931</v>
      </c>
      <c r="G20" s="14">
        <v>27136</v>
      </c>
      <c r="H20" s="14">
        <v>24901</v>
      </c>
      <c r="I20" s="14">
        <v>3133</v>
      </c>
      <c r="J20" s="14">
        <v>34581</v>
      </c>
      <c r="K20" s="14">
        <v>22832</v>
      </c>
      <c r="L20" s="14">
        <v>34710</v>
      </c>
      <c r="M20" s="14">
        <v>13264</v>
      </c>
      <c r="N20" s="14">
        <v>8405</v>
      </c>
      <c r="O20" s="12">
        <f t="shared" si="6"/>
        <v>282110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4624</v>
      </c>
      <c r="C21" s="14">
        <v>3926</v>
      </c>
      <c r="D21" s="14">
        <v>2355</v>
      </c>
      <c r="E21" s="14">
        <v>688</v>
      </c>
      <c r="F21" s="14">
        <v>3219</v>
      </c>
      <c r="G21" s="14">
        <v>5467</v>
      </c>
      <c r="H21" s="14">
        <v>3257</v>
      </c>
      <c r="I21" s="14">
        <v>450</v>
      </c>
      <c r="J21" s="14">
        <v>4033</v>
      </c>
      <c r="K21" s="14">
        <v>2445</v>
      </c>
      <c r="L21" s="14">
        <v>3483</v>
      </c>
      <c r="M21" s="14">
        <v>1539</v>
      </c>
      <c r="N21" s="14">
        <v>869</v>
      </c>
      <c r="O21" s="12">
        <f t="shared" si="6"/>
        <v>36355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150442</v>
      </c>
      <c r="C22" s="14">
        <f>C23+C24</f>
        <v>109436</v>
      </c>
      <c r="D22" s="14">
        <f>D23+D24</f>
        <v>111210</v>
      </c>
      <c r="E22" s="14">
        <f>E23+E24</f>
        <v>25024</v>
      </c>
      <c r="F22" s="14">
        <f aca="true" t="shared" si="7" ref="F22:N22">F23+F24</f>
        <v>107351</v>
      </c>
      <c r="G22" s="14">
        <f t="shared" si="7"/>
        <v>162028</v>
      </c>
      <c r="H22" s="14">
        <f>H23+H24</f>
        <v>105979</v>
      </c>
      <c r="I22" s="14">
        <f>I23+I24</f>
        <v>15674</v>
      </c>
      <c r="J22" s="14">
        <f>J23+J24</f>
        <v>108451</v>
      </c>
      <c r="K22" s="14">
        <f>K23+K24</f>
        <v>84310</v>
      </c>
      <c r="L22" s="14">
        <f>L23+L24</f>
        <v>86130</v>
      </c>
      <c r="M22" s="14">
        <f t="shared" si="7"/>
        <v>27401</v>
      </c>
      <c r="N22" s="14">
        <f t="shared" si="7"/>
        <v>18712</v>
      </c>
      <c r="O22" s="12">
        <f t="shared" si="6"/>
        <v>1112148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81741</v>
      </c>
      <c r="C23" s="14">
        <v>66877</v>
      </c>
      <c r="D23" s="14">
        <v>64189</v>
      </c>
      <c r="E23" s="14">
        <v>15772</v>
      </c>
      <c r="F23" s="14">
        <v>61750</v>
      </c>
      <c r="G23" s="14">
        <v>100105</v>
      </c>
      <c r="H23" s="14">
        <v>66285</v>
      </c>
      <c r="I23" s="14">
        <v>11062</v>
      </c>
      <c r="J23" s="14">
        <v>62875</v>
      </c>
      <c r="K23" s="14">
        <v>51029</v>
      </c>
      <c r="L23" s="14">
        <v>50406</v>
      </c>
      <c r="M23" s="14">
        <v>16115</v>
      </c>
      <c r="N23" s="14">
        <v>9796</v>
      </c>
      <c r="O23" s="12">
        <f t="shared" si="6"/>
        <v>658002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68701</v>
      </c>
      <c r="C24" s="14">
        <v>42559</v>
      </c>
      <c r="D24" s="14">
        <v>47021</v>
      </c>
      <c r="E24" s="14">
        <v>9252</v>
      </c>
      <c r="F24" s="14">
        <v>45601</v>
      </c>
      <c r="G24" s="14">
        <v>61923</v>
      </c>
      <c r="H24" s="14">
        <v>39694</v>
      </c>
      <c r="I24" s="14">
        <v>4612</v>
      </c>
      <c r="J24" s="14">
        <v>45576</v>
      </c>
      <c r="K24" s="14">
        <v>33281</v>
      </c>
      <c r="L24" s="14">
        <v>35724</v>
      </c>
      <c r="M24" s="14">
        <v>11286</v>
      </c>
      <c r="N24" s="14">
        <v>8916</v>
      </c>
      <c r="O24" s="12">
        <f t="shared" si="6"/>
        <v>454146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1075364.462</v>
      </c>
      <c r="C28" s="56">
        <f aca="true" t="shared" si="8" ref="C28:N28">C29+C30</f>
        <v>822262.8304</v>
      </c>
      <c r="D28" s="56">
        <f t="shared" si="8"/>
        <v>732976.8966000001</v>
      </c>
      <c r="E28" s="56">
        <f t="shared" si="8"/>
        <v>205224.4957</v>
      </c>
      <c r="F28" s="56">
        <f t="shared" si="8"/>
        <v>757034.777</v>
      </c>
      <c r="G28" s="56">
        <f t="shared" si="8"/>
        <v>948893.3177</v>
      </c>
      <c r="H28" s="56">
        <f t="shared" si="8"/>
        <v>759318.7764000001</v>
      </c>
      <c r="I28" s="56">
        <f t="shared" si="8"/>
        <v>125837.5482</v>
      </c>
      <c r="J28" s="56">
        <f t="shared" si="8"/>
        <v>934636.2532</v>
      </c>
      <c r="K28" s="56">
        <f t="shared" si="8"/>
        <v>720639.6726</v>
      </c>
      <c r="L28" s="56">
        <f t="shared" si="8"/>
        <v>854009.6627999999</v>
      </c>
      <c r="M28" s="56">
        <f t="shared" si="8"/>
        <v>448363.6905</v>
      </c>
      <c r="N28" s="56">
        <f t="shared" si="8"/>
        <v>258479.7765</v>
      </c>
      <c r="O28" s="56">
        <f>SUM(B28:N28)</f>
        <v>8643042.1596</v>
      </c>
      <c r="Q28" s="62"/>
    </row>
    <row r="29" spans="1:15" ht="18.75" customHeight="1">
      <c r="A29" s="54" t="s">
        <v>54</v>
      </c>
      <c r="B29" s="52">
        <f aca="true" t="shared" si="9" ref="B29:N29">B26*B7</f>
        <v>1070113.472</v>
      </c>
      <c r="C29" s="52">
        <f t="shared" si="9"/>
        <v>814639.6804</v>
      </c>
      <c r="D29" s="52">
        <f t="shared" si="9"/>
        <v>721612.1066</v>
      </c>
      <c r="E29" s="52">
        <f t="shared" si="9"/>
        <v>205224.4957</v>
      </c>
      <c r="F29" s="52">
        <f t="shared" si="9"/>
        <v>739703.307</v>
      </c>
      <c r="G29" s="52">
        <f t="shared" si="9"/>
        <v>944260.8277</v>
      </c>
      <c r="H29" s="52">
        <f t="shared" si="9"/>
        <v>755818.2764000001</v>
      </c>
      <c r="I29" s="52">
        <f t="shared" si="9"/>
        <v>125837.5482</v>
      </c>
      <c r="J29" s="52">
        <f t="shared" si="9"/>
        <v>916627.1032</v>
      </c>
      <c r="K29" s="52">
        <f t="shared" si="9"/>
        <v>702721.9026</v>
      </c>
      <c r="L29" s="52">
        <f t="shared" si="9"/>
        <v>838351.5828</v>
      </c>
      <c r="M29" s="52">
        <f t="shared" si="9"/>
        <v>434943.1605</v>
      </c>
      <c r="N29" s="52">
        <f t="shared" si="9"/>
        <v>254480.0465</v>
      </c>
      <c r="O29" s="53">
        <f>SUM(B29:N29)</f>
        <v>8524333.509599999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15658.08</v>
      </c>
      <c r="M30" s="52">
        <v>13420.53</v>
      </c>
      <c r="N30" s="52">
        <v>3999.73</v>
      </c>
      <c r="O30" s="53">
        <f>SUM(B30:N30)</f>
        <v>118708.65000000001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-73607.4</v>
      </c>
      <c r="C32" s="25">
        <f t="shared" si="10"/>
        <v>-72807.6</v>
      </c>
      <c r="D32" s="25">
        <f t="shared" si="10"/>
        <v>-51025</v>
      </c>
      <c r="E32" s="25">
        <f t="shared" si="10"/>
        <v>-9537.4</v>
      </c>
      <c r="F32" s="25">
        <f t="shared" si="10"/>
        <v>-43740.8</v>
      </c>
      <c r="G32" s="25">
        <f t="shared" si="10"/>
        <v>-78029</v>
      </c>
      <c r="H32" s="25">
        <f t="shared" si="10"/>
        <v>-72231.4</v>
      </c>
      <c r="I32" s="25">
        <f t="shared" si="10"/>
        <v>-15588.7</v>
      </c>
      <c r="J32" s="25">
        <f t="shared" si="10"/>
        <v>-48585.7</v>
      </c>
      <c r="K32" s="25">
        <f t="shared" si="10"/>
        <v>-54511.1</v>
      </c>
      <c r="L32" s="25">
        <f t="shared" si="10"/>
        <v>-46354</v>
      </c>
      <c r="M32" s="25">
        <f t="shared" si="10"/>
        <v>-29975.3</v>
      </c>
      <c r="N32" s="25">
        <f t="shared" si="10"/>
        <v>-22682.5</v>
      </c>
      <c r="O32" s="25">
        <f t="shared" si="10"/>
        <v>-618675.9</v>
      </c>
    </row>
    <row r="33" spans="1:15" ht="18.75" customHeight="1">
      <c r="A33" s="17" t="s">
        <v>95</v>
      </c>
      <c r="B33" s="26">
        <f>+B34</f>
        <v>-73607.4</v>
      </c>
      <c r="C33" s="26">
        <f aca="true" t="shared" si="11" ref="C33:O33">+C34</f>
        <v>-72807.6</v>
      </c>
      <c r="D33" s="26">
        <f t="shared" si="11"/>
        <v>-50525</v>
      </c>
      <c r="E33" s="26">
        <f t="shared" si="11"/>
        <v>-9537.4</v>
      </c>
      <c r="F33" s="26">
        <f t="shared" si="11"/>
        <v>-43240.8</v>
      </c>
      <c r="G33" s="26">
        <f t="shared" si="11"/>
        <v>-77529</v>
      </c>
      <c r="H33" s="26">
        <f t="shared" si="11"/>
        <v>-72231.4</v>
      </c>
      <c r="I33" s="26">
        <f t="shared" si="11"/>
        <v>-11326.2</v>
      </c>
      <c r="J33" s="26">
        <f t="shared" si="11"/>
        <v>-48585.7</v>
      </c>
      <c r="K33" s="26">
        <f t="shared" si="11"/>
        <v>-54511.1</v>
      </c>
      <c r="L33" s="26">
        <f t="shared" si="11"/>
        <v>-46354</v>
      </c>
      <c r="M33" s="26">
        <f t="shared" si="11"/>
        <v>-29975.3</v>
      </c>
      <c r="N33" s="26">
        <f t="shared" si="11"/>
        <v>-22682.5</v>
      </c>
      <c r="O33" s="26">
        <f t="shared" si="11"/>
        <v>-612913.4</v>
      </c>
    </row>
    <row r="34" spans="1:26" ht="18.75" customHeight="1">
      <c r="A34" s="13" t="s">
        <v>55</v>
      </c>
      <c r="B34" s="20">
        <f>ROUND(-B9*$D$3,2)</f>
        <v>-73607.4</v>
      </c>
      <c r="C34" s="20">
        <f>ROUND(-C9*$D$3,2)</f>
        <v>-72807.6</v>
      </c>
      <c r="D34" s="20">
        <f>ROUND(-D9*$D$3,2)</f>
        <v>-50525</v>
      </c>
      <c r="E34" s="20">
        <f>ROUND(-E9*$D$3,2)</f>
        <v>-9537.4</v>
      </c>
      <c r="F34" s="20">
        <f aca="true" t="shared" si="12" ref="F34:N34">ROUND(-F9*$D$3,2)</f>
        <v>-43240.8</v>
      </c>
      <c r="G34" s="20">
        <f t="shared" si="12"/>
        <v>-77529</v>
      </c>
      <c r="H34" s="20">
        <f t="shared" si="12"/>
        <v>-72231.4</v>
      </c>
      <c r="I34" s="20">
        <f>ROUND(-I9*$D$3,2)</f>
        <v>-11326.2</v>
      </c>
      <c r="J34" s="20">
        <f>ROUND(-J9*$D$3,2)</f>
        <v>-48585.7</v>
      </c>
      <c r="K34" s="20">
        <f>ROUND(-K9*$D$3,2)</f>
        <v>-54511.1</v>
      </c>
      <c r="L34" s="20">
        <f>ROUND(-L9*$D$3,2)</f>
        <v>-46354</v>
      </c>
      <c r="M34" s="20">
        <f t="shared" si="12"/>
        <v>-29975.3</v>
      </c>
      <c r="N34" s="20">
        <f t="shared" si="12"/>
        <v>-22682.5</v>
      </c>
      <c r="O34" s="44">
        <f aca="true" t="shared" si="13" ref="O34:O45">SUM(B34:N34)</f>
        <v>-612913.4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1001757.062</v>
      </c>
      <c r="C46" s="29">
        <f t="shared" si="15"/>
        <v>749455.2304</v>
      </c>
      <c r="D46" s="29">
        <f t="shared" si="15"/>
        <v>681951.8966000001</v>
      </c>
      <c r="E46" s="29">
        <f t="shared" si="15"/>
        <v>195687.0957</v>
      </c>
      <c r="F46" s="29">
        <f t="shared" si="15"/>
        <v>713293.977</v>
      </c>
      <c r="G46" s="29">
        <f t="shared" si="15"/>
        <v>870864.3177</v>
      </c>
      <c r="H46" s="29">
        <f t="shared" si="15"/>
        <v>687087.3764000001</v>
      </c>
      <c r="I46" s="29">
        <f t="shared" si="15"/>
        <v>110248.84820000001</v>
      </c>
      <c r="J46" s="29">
        <f t="shared" si="15"/>
        <v>886050.5532000001</v>
      </c>
      <c r="K46" s="29">
        <f t="shared" si="15"/>
        <v>666128.5726000001</v>
      </c>
      <c r="L46" s="29">
        <f t="shared" si="15"/>
        <v>807655.6627999999</v>
      </c>
      <c r="M46" s="29">
        <f t="shared" si="15"/>
        <v>418388.39050000004</v>
      </c>
      <c r="N46" s="29">
        <f t="shared" si="15"/>
        <v>235797.2765</v>
      </c>
      <c r="O46" s="29">
        <f>SUM(B46:N46)</f>
        <v>8024366.2595999995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1001757.07</v>
      </c>
      <c r="C49" s="35">
        <f aca="true" t="shared" si="16" ref="C49:N49">SUM(C50:C63)</f>
        <v>749455.22</v>
      </c>
      <c r="D49" s="35">
        <f t="shared" si="16"/>
        <v>681951.9</v>
      </c>
      <c r="E49" s="35">
        <f t="shared" si="16"/>
        <v>195687.1</v>
      </c>
      <c r="F49" s="35">
        <f t="shared" si="16"/>
        <v>713293.98</v>
      </c>
      <c r="G49" s="35">
        <f t="shared" si="16"/>
        <v>870864.32</v>
      </c>
      <c r="H49" s="35">
        <f t="shared" si="16"/>
        <v>687087.38</v>
      </c>
      <c r="I49" s="35">
        <f t="shared" si="16"/>
        <v>110248.85</v>
      </c>
      <c r="J49" s="35">
        <f t="shared" si="16"/>
        <v>886050.56</v>
      </c>
      <c r="K49" s="35">
        <f t="shared" si="16"/>
        <v>666128.57</v>
      </c>
      <c r="L49" s="35">
        <f t="shared" si="16"/>
        <v>807655.66</v>
      </c>
      <c r="M49" s="35">
        <f t="shared" si="16"/>
        <v>418388.39</v>
      </c>
      <c r="N49" s="35">
        <f t="shared" si="16"/>
        <v>235797.28</v>
      </c>
      <c r="O49" s="29">
        <f>SUM(O50:O63)</f>
        <v>8024366.279999999</v>
      </c>
      <c r="Q49" s="64"/>
    </row>
    <row r="50" spans="1:18" ht="18.75" customHeight="1">
      <c r="A50" s="17" t="s">
        <v>39</v>
      </c>
      <c r="B50" s="35">
        <v>196138.35</v>
      </c>
      <c r="C50" s="35">
        <v>205462.25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401600.6</v>
      </c>
      <c r="P50"/>
      <c r="Q50" s="64"/>
      <c r="R50" s="65"/>
    </row>
    <row r="51" spans="1:16" ht="18.75" customHeight="1">
      <c r="A51" s="17" t="s">
        <v>40</v>
      </c>
      <c r="B51" s="35">
        <v>805618.72</v>
      </c>
      <c r="C51" s="35">
        <v>543992.97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1349611.69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681951.9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681951.9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195687.1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195687.1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713293.98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713293.98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870864.32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870864.32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687087.38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687087.38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110248.85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110248.85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886050.56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886050.56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666128.57</v>
      </c>
      <c r="L59" s="34">
        <v>0</v>
      </c>
      <c r="M59" s="34">
        <v>0</v>
      </c>
      <c r="N59" s="34">
        <v>0</v>
      </c>
      <c r="O59" s="29">
        <f t="shared" si="17"/>
        <v>666128.57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807655.66</v>
      </c>
      <c r="M60" s="34">
        <v>0</v>
      </c>
      <c r="N60" s="34">
        <v>0</v>
      </c>
      <c r="O60" s="26">
        <f t="shared" si="17"/>
        <v>807655.66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418388.39</v>
      </c>
      <c r="N61" s="34">
        <v>0</v>
      </c>
      <c r="O61" s="29">
        <f t="shared" si="17"/>
        <v>418388.39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235797.28</v>
      </c>
      <c r="O62" s="26">
        <f t="shared" si="17"/>
        <v>235797.28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2.449879218473743</v>
      </c>
      <c r="C67" s="42">
        <v>2.620418015836204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2.1304899922388794</v>
      </c>
      <c r="C68" s="42">
        <v>2.195100004513603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2019-06-12T16:55:18Z</dcterms:modified>
  <cp:category/>
  <cp:version/>
  <cp:contentType/>
  <cp:contentStatus/>
</cp:coreProperties>
</file>