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<sst xmlns="http://schemas.openxmlformats.org/spreadsheetml/2006/main" count="99" uniqueCount="97">
  <si>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</si>
  <si>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</si>
  <si>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</si>
  <si>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</si>
  <si>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</si>
  <si>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</si>
  <si>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</si>
  <si>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</si>
  <si>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</si>
  <si>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</si>
  <si>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</si>
  <si>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</si>
  <si>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</si>
  <si>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</si>
  <si>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</si>
  <si>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</si>
  <si>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</si>
  <si>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</si>
  <si>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</si>
  <si>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</si>
  <si>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</si>
  <si>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</si>
  <si>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</si>
  <si>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</si>
  <si>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</si>
  <si>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</si>
  <si>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</si>
  <si>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</si>
  <si>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</si>
  <si>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</si>
  <si>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</si>
  <si>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</si>
  <si>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</si>
  <si>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</si>
  <si>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</si>
  <si>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</si>
  <si>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</si>
  <si>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</si>
  <si>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</si>
  <si>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</si>
  <si>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</si>
  <si>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</si>
  <si>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</si>
  <si>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</si>
  <si>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</si>
  <si>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</si>
  <si>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</si>
  <si>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</si>
  <si>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</si>
  <si>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</si>
  <si>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</si>
  <si>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</si>
  <si>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</si>
  <si>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</si>
  <si>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</si>
  <si>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</si>
  <si>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</si>
  <si>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</si>
  <si>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</si>
  <si>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</si>
  <si>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</si>
  <si>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</si>
  <si>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</si>
  <si>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</si>
  <si>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</si>
  <si>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</si>
  <si>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</si>
  <si>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</si>
  <si>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</si>
  <si>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</si>
  <si>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</si>
  <si>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</si>
  <si>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</si>
  <si>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</si>
  <si>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</si>
  <si>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</si>
  <si>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</si>
  <si>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</si>
  <si>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</si>
  <si>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</si>
  <si>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</si>
  <si>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</si>
  <si>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</si>
  <si>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</si>
  <si>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</si>
  <si>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</si>
  <si>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</si>
  <si>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</si>
  <si>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</si>
  <si>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</si>
  <si>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</si>
  <si>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</si>
  <si>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</si>
  <si>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</si>
  <si>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</si>
  <si>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</si>
  <si>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02/06/19 - VENCIMENTO 07/06/19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</si>
</sst>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157151</v>
      </c>
      <c r="C7" s="10">
        <f t="shared" si="0"/>
        <v>102762</v>
      </c>
      <c r="D7" s="10">
        <f t="shared" si="0"/>
        <v>130852</v>
      </c>
      <c r="E7" s="10">
        <f t="shared" si="0"/>
        <v>20387</v>
      </c>
      <c r="F7" s="10">
        <f t="shared" si="0"/>
        <v>110915</v>
      </c>
      <c r="G7" s="10">
        <f t="shared" si="0"/>
        <v>153818</v>
      </c>
      <c r="H7" s="10">
        <f t="shared" si="0"/>
        <v>109268</v>
      </c>
      <c r="I7" s="10">
        <f t="shared" si="0"/>
        <v>8236</v>
      </c>
      <c r="J7" s="10">
        <f t="shared" si="0"/>
        <v>155792</v>
      </c>
      <c r="K7" s="10">
        <f t="shared" si="0"/>
        <v>103946</v>
      </c>
      <c r="L7" s="10">
        <f t="shared" si="0"/>
        <v>134363</v>
      </c>
      <c r="M7" s="10">
        <f t="shared" si="0"/>
        <v>43560</v>
      </c>
      <c r="N7" s="10">
        <f t="shared" si="0"/>
        <v>26223</v>
      </c>
      <c r="O7" s="10">
        <f>+O8+O18+O22</f>
        <v>1257273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77077</v>
      </c>
      <c r="C8" s="12">
        <f t="shared" si="1"/>
        <v>51596</v>
      </c>
      <c r="D8" s="12">
        <f t="shared" si="1"/>
        <v>68001</v>
      </c>
      <c r="E8" s="12">
        <f t="shared" si="1"/>
        <v>9486</v>
      </c>
      <c r="F8" s="12">
        <f t="shared" si="1"/>
        <v>53489</v>
      </c>
      <c r="G8" s="12">
        <f t="shared" si="1"/>
        <v>76998</v>
      </c>
      <c r="H8" s="12">
        <f t="shared" si="1"/>
        <v>54342</v>
      </c>
      <c r="I8" s="12">
        <f t="shared" si="1"/>
        <v>4101</v>
      </c>
      <c r="J8" s="12">
        <f t="shared" si="1"/>
        <v>82461</v>
      </c>
      <c r="K8" s="12">
        <f t="shared" si="1"/>
        <v>52604</v>
      </c>
      <c r="L8" s="12">
        <f t="shared" si="1"/>
        <v>69648</v>
      </c>
      <c r="M8" s="12">
        <f t="shared" si="1"/>
        <v>24896</v>
      </c>
      <c r="N8" s="12">
        <f t="shared" si="1"/>
        <v>16113</v>
      </c>
      <c r="O8" s="12">
        <f>SUM(B8:N8)</f>
        <v>640812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10502</v>
      </c>
      <c r="C9" s="14">
        <v>8324</v>
      </c>
      <c r="D9" s="14">
        <v>7542</v>
      </c>
      <c r="E9" s="14">
        <v>1015</v>
      </c>
      <c r="F9" s="14">
        <v>6652</v>
      </c>
      <c r="G9" s="14">
        <v>10016</v>
      </c>
      <c r="H9" s="14">
        <v>8948</v>
      </c>
      <c r="I9" s="14">
        <v>584</v>
      </c>
      <c r="J9" s="14">
        <v>8103</v>
      </c>
      <c r="K9" s="14">
        <v>7624</v>
      </c>
      <c r="L9" s="14">
        <v>7069</v>
      </c>
      <c r="M9" s="14">
        <v>3192</v>
      </c>
      <c r="N9" s="14">
        <v>2078</v>
      </c>
      <c r="O9" s="12">
        <f aca="true" t="shared" si="2" ref="O9:O17">SUM(B9:N9)</f>
        <v>81649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62157</v>
      </c>
      <c r="C10" s="14">
        <f>C11+C12+C13</f>
        <v>40527</v>
      </c>
      <c r="D10" s="14">
        <f>D11+D12+D13</f>
        <v>56877</v>
      </c>
      <c r="E10" s="14">
        <f>E11+E12+E13</f>
        <v>7971</v>
      </c>
      <c r="F10" s="14">
        <f aca="true" t="shared" si="3" ref="F10:N10">F11+F12+F13</f>
        <v>43667</v>
      </c>
      <c r="G10" s="14">
        <f t="shared" si="3"/>
        <v>62458</v>
      </c>
      <c r="H10" s="14">
        <f>H11+H12+H13</f>
        <v>42603</v>
      </c>
      <c r="I10" s="14">
        <f>I11+I12+I13</f>
        <v>3277</v>
      </c>
      <c r="J10" s="14">
        <f>J11+J12+J13</f>
        <v>69971</v>
      </c>
      <c r="K10" s="14">
        <f>K11+K12+K13</f>
        <v>42222</v>
      </c>
      <c r="L10" s="14">
        <f>L11+L12+L13</f>
        <v>58125</v>
      </c>
      <c r="M10" s="14">
        <f t="shared" si="3"/>
        <v>20624</v>
      </c>
      <c r="N10" s="14">
        <f t="shared" si="3"/>
        <v>13350</v>
      </c>
      <c r="O10" s="12">
        <f t="shared" si="2"/>
        <v>523829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25599</v>
      </c>
      <c r="C11" s="14">
        <v>17671</v>
      </c>
      <c r="D11" s="14">
        <v>23220</v>
      </c>
      <c r="E11" s="14">
        <v>3201</v>
      </c>
      <c r="F11" s="14">
        <v>18188</v>
      </c>
      <c r="G11" s="14">
        <v>26166</v>
      </c>
      <c r="H11" s="14">
        <v>18209</v>
      </c>
      <c r="I11" s="14">
        <v>1362</v>
      </c>
      <c r="J11" s="14">
        <v>30085</v>
      </c>
      <c r="K11" s="14">
        <v>17219</v>
      </c>
      <c r="L11" s="14">
        <v>22946</v>
      </c>
      <c r="M11" s="14">
        <v>7640</v>
      </c>
      <c r="N11" s="14">
        <v>4798</v>
      </c>
      <c r="O11" s="12">
        <f t="shared" si="2"/>
        <v>216304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34837</v>
      </c>
      <c r="C12" s="14">
        <v>21439</v>
      </c>
      <c r="D12" s="14">
        <v>32370</v>
      </c>
      <c r="E12" s="14">
        <v>4517</v>
      </c>
      <c r="F12" s="14">
        <v>24143</v>
      </c>
      <c r="G12" s="14">
        <v>33873</v>
      </c>
      <c r="H12" s="14">
        <v>23107</v>
      </c>
      <c r="I12" s="14">
        <v>1800</v>
      </c>
      <c r="J12" s="14">
        <v>38203</v>
      </c>
      <c r="K12" s="14">
        <v>23796</v>
      </c>
      <c r="L12" s="14">
        <v>33802</v>
      </c>
      <c r="M12" s="14">
        <v>12400</v>
      </c>
      <c r="N12" s="14">
        <v>8223</v>
      </c>
      <c r="O12" s="12">
        <f t="shared" si="2"/>
        <v>292510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1721</v>
      </c>
      <c r="C13" s="14">
        <v>1417</v>
      </c>
      <c r="D13" s="14">
        <v>1287</v>
      </c>
      <c r="E13" s="14">
        <v>253</v>
      </c>
      <c r="F13" s="14">
        <v>1336</v>
      </c>
      <c r="G13" s="14">
        <v>2419</v>
      </c>
      <c r="H13" s="14">
        <v>1287</v>
      </c>
      <c r="I13" s="14">
        <v>115</v>
      </c>
      <c r="J13" s="14">
        <v>1683</v>
      </c>
      <c r="K13" s="14">
        <v>1207</v>
      </c>
      <c r="L13" s="14">
        <v>1377</v>
      </c>
      <c r="M13" s="14">
        <v>584</v>
      </c>
      <c r="N13" s="14">
        <v>329</v>
      </c>
      <c r="O13" s="12">
        <f t="shared" si="2"/>
        <v>15015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4418</v>
      </c>
      <c r="C14" s="14">
        <f>C15+C16+C17</f>
        <v>2745</v>
      </c>
      <c r="D14" s="14">
        <f>D15+D16+D17</f>
        <v>3582</v>
      </c>
      <c r="E14" s="14">
        <f>E15+E16+E17</f>
        <v>500</v>
      </c>
      <c r="F14" s="14">
        <f aca="true" t="shared" si="4" ref="F14:N14">F15+F16+F17</f>
        <v>3170</v>
      </c>
      <c r="G14" s="14">
        <f t="shared" si="4"/>
        <v>4524</v>
      </c>
      <c r="H14" s="14">
        <f>H15+H16+H17</f>
        <v>2791</v>
      </c>
      <c r="I14" s="14">
        <f>I15+I16+I17</f>
        <v>240</v>
      </c>
      <c r="J14" s="14">
        <f>J15+J16+J17</f>
        <v>4387</v>
      </c>
      <c r="K14" s="14">
        <f>K15+K16+K17</f>
        <v>2758</v>
      </c>
      <c r="L14" s="14">
        <f>L15+L16+L17</f>
        <v>4454</v>
      </c>
      <c r="M14" s="14">
        <f t="shared" si="4"/>
        <v>1080</v>
      </c>
      <c r="N14" s="14">
        <f t="shared" si="4"/>
        <v>685</v>
      </c>
      <c r="O14" s="12">
        <f t="shared" si="2"/>
        <v>35334</v>
      </c>
    </row>
    <row r="15" spans="1:26" ht="18.75" customHeight="1">
      <c r="A15" s="15" t="s">
        <v>13</v>
      </c>
      <c r="B15" s="14">
        <v>4410</v>
      </c>
      <c r="C15" s="14">
        <v>2742</v>
      </c>
      <c r="D15" s="14">
        <v>3581</v>
      </c>
      <c r="E15" s="14">
        <v>499</v>
      </c>
      <c r="F15" s="14">
        <v>3168</v>
      </c>
      <c r="G15" s="14">
        <v>4515</v>
      </c>
      <c r="H15" s="14">
        <v>2790</v>
      </c>
      <c r="I15" s="14">
        <v>239</v>
      </c>
      <c r="J15" s="14">
        <v>4375</v>
      </c>
      <c r="K15" s="14">
        <v>2755</v>
      </c>
      <c r="L15" s="14">
        <v>4441</v>
      </c>
      <c r="M15" s="14">
        <v>1070</v>
      </c>
      <c r="N15" s="14">
        <v>681</v>
      </c>
      <c r="O15" s="12">
        <f t="shared" si="2"/>
        <v>35266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0</v>
      </c>
      <c r="C16" s="14">
        <v>0</v>
      </c>
      <c r="D16" s="14">
        <v>1</v>
      </c>
      <c r="E16" s="14">
        <v>1</v>
      </c>
      <c r="F16" s="14">
        <v>2</v>
      </c>
      <c r="G16" s="14">
        <v>7</v>
      </c>
      <c r="H16" s="14">
        <v>0</v>
      </c>
      <c r="I16" s="14">
        <v>1</v>
      </c>
      <c r="J16" s="14">
        <v>1</v>
      </c>
      <c r="K16" s="14">
        <v>0</v>
      </c>
      <c r="L16" s="14">
        <v>5</v>
      </c>
      <c r="M16" s="14">
        <v>4</v>
      </c>
      <c r="N16" s="14">
        <v>3</v>
      </c>
      <c r="O16" s="12">
        <f t="shared" si="2"/>
        <v>25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8</v>
      </c>
      <c r="C17" s="14">
        <v>3</v>
      </c>
      <c r="D17" s="14">
        <v>0</v>
      </c>
      <c r="E17" s="14">
        <v>0</v>
      </c>
      <c r="F17" s="14">
        <v>0</v>
      </c>
      <c r="G17" s="14">
        <v>2</v>
      </c>
      <c r="H17" s="14">
        <v>1</v>
      </c>
      <c r="I17" s="14">
        <v>0</v>
      </c>
      <c r="J17" s="14">
        <v>11</v>
      </c>
      <c r="K17" s="14">
        <v>3</v>
      </c>
      <c r="L17" s="14">
        <v>8</v>
      </c>
      <c r="M17" s="14">
        <v>6</v>
      </c>
      <c r="N17" s="14">
        <v>1</v>
      </c>
      <c r="O17" s="12">
        <f t="shared" si="2"/>
        <v>43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34520</v>
      </c>
      <c r="C18" s="18">
        <f>C19+C20+C21</f>
        <v>19569</v>
      </c>
      <c r="D18" s="18">
        <f>D19+D20+D21</f>
        <v>23197</v>
      </c>
      <c r="E18" s="18">
        <f>E19+E20+E21</f>
        <v>3870</v>
      </c>
      <c r="F18" s="18">
        <f aca="true" t="shared" si="5" ref="F18:N18">F19+F20+F21</f>
        <v>21680</v>
      </c>
      <c r="G18" s="18">
        <f t="shared" si="5"/>
        <v>27120</v>
      </c>
      <c r="H18" s="18">
        <f>H19+H20+H21</f>
        <v>21486</v>
      </c>
      <c r="I18" s="18">
        <f>I19+I20+I21</f>
        <v>1517</v>
      </c>
      <c r="J18" s="18">
        <f>J19+J20+J21</f>
        <v>34896</v>
      </c>
      <c r="K18" s="18">
        <f>K19+K20+K21</f>
        <v>20690</v>
      </c>
      <c r="L18" s="18">
        <f>L19+L20+L21</f>
        <v>34255</v>
      </c>
      <c r="M18" s="18">
        <f t="shared" si="5"/>
        <v>10153</v>
      </c>
      <c r="N18" s="18">
        <f t="shared" si="5"/>
        <v>5628</v>
      </c>
      <c r="O18" s="12">
        <f aca="true" t="shared" si="6" ref="O18:O24">SUM(B18:N18)</f>
        <v>258581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19124</v>
      </c>
      <c r="C19" s="14">
        <v>11758</v>
      </c>
      <c r="D19" s="14">
        <v>12376</v>
      </c>
      <c r="E19" s="14">
        <v>2233</v>
      </c>
      <c r="F19" s="14">
        <v>12467</v>
      </c>
      <c r="G19" s="14">
        <v>16043</v>
      </c>
      <c r="H19" s="14">
        <v>12762</v>
      </c>
      <c r="I19" s="14">
        <v>996</v>
      </c>
      <c r="J19" s="14">
        <v>19734</v>
      </c>
      <c r="K19" s="14">
        <v>11273</v>
      </c>
      <c r="L19" s="14">
        <v>17949</v>
      </c>
      <c r="M19" s="14">
        <v>5387</v>
      </c>
      <c r="N19" s="14">
        <v>2926</v>
      </c>
      <c r="O19" s="12">
        <f t="shared" si="6"/>
        <v>145028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14565</v>
      </c>
      <c r="C20" s="14">
        <v>7268</v>
      </c>
      <c r="D20" s="14">
        <v>10318</v>
      </c>
      <c r="E20" s="14">
        <v>1524</v>
      </c>
      <c r="F20" s="14">
        <v>8601</v>
      </c>
      <c r="G20" s="14">
        <v>10194</v>
      </c>
      <c r="H20" s="14">
        <v>8271</v>
      </c>
      <c r="I20" s="14">
        <v>485</v>
      </c>
      <c r="J20" s="14">
        <v>14395</v>
      </c>
      <c r="K20" s="14">
        <v>8971</v>
      </c>
      <c r="L20" s="14">
        <v>15561</v>
      </c>
      <c r="M20" s="14">
        <v>4528</v>
      </c>
      <c r="N20" s="14">
        <v>2587</v>
      </c>
      <c r="O20" s="12">
        <f t="shared" si="6"/>
        <v>107268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831</v>
      </c>
      <c r="C21" s="14">
        <v>543</v>
      </c>
      <c r="D21" s="14">
        <v>503</v>
      </c>
      <c r="E21" s="14">
        <v>113</v>
      </c>
      <c r="F21" s="14">
        <v>612</v>
      </c>
      <c r="G21" s="14">
        <v>883</v>
      </c>
      <c r="H21" s="14">
        <v>453</v>
      </c>
      <c r="I21" s="14">
        <v>36</v>
      </c>
      <c r="J21" s="14">
        <v>767</v>
      </c>
      <c r="K21" s="14">
        <v>446</v>
      </c>
      <c r="L21" s="14">
        <v>745</v>
      </c>
      <c r="M21" s="14">
        <v>238</v>
      </c>
      <c r="N21" s="14">
        <v>115</v>
      </c>
      <c r="O21" s="12">
        <f t="shared" si="6"/>
        <v>6285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45554</v>
      </c>
      <c r="C22" s="14">
        <f>C23+C24</f>
        <v>31597</v>
      </c>
      <c r="D22" s="14">
        <f>D23+D24</f>
        <v>39654</v>
      </c>
      <c r="E22" s="14">
        <f>E23+E24</f>
        <v>7031</v>
      </c>
      <c r="F22" s="14">
        <f aca="true" t="shared" si="7" ref="F22:N22">F23+F24</f>
        <v>35746</v>
      </c>
      <c r="G22" s="14">
        <f t="shared" si="7"/>
        <v>49700</v>
      </c>
      <c r="H22" s="14">
        <f>H23+H24</f>
        <v>33440</v>
      </c>
      <c r="I22" s="14">
        <f>I23+I24</f>
        <v>2618</v>
      </c>
      <c r="J22" s="14">
        <f>J23+J24</f>
        <v>38435</v>
      </c>
      <c r="K22" s="14">
        <f>K23+K24</f>
        <v>30652</v>
      </c>
      <c r="L22" s="14">
        <f>L23+L24</f>
        <v>30460</v>
      </c>
      <c r="M22" s="14">
        <f t="shared" si="7"/>
        <v>8511</v>
      </c>
      <c r="N22" s="14">
        <f t="shared" si="7"/>
        <v>4482</v>
      </c>
      <c r="O22" s="12">
        <f t="shared" si="6"/>
        <v>357880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30186</v>
      </c>
      <c r="C23" s="14">
        <v>22952</v>
      </c>
      <c r="D23" s="14">
        <v>27772</v>
      </c>
      <c r="E23" s="14">
        <v>5196</v>
      </c>
      <c r="F23" s="14">
        <v>25462</v>
      </c>
      <c r="G23" s="14">
        <v>37020</v>
      </c>
      <c r="H23" s="14">
        <v>25107</v>
      </c>
      <c r="I23" s="14">
        <v>2128</v>
      </c>
      <c r="J23" s="14">
        <v>26699</v>
      </c>
      <c r="K23" s="14">
        <v>22352</v>
      </c>
      <c r="L23" s="14">
        <v>21871</v>
      </c>
      <c r="M23" s="14">
        <v>6047</v>
      </c>
      <c r="N23" s="14">
        <v>2981</v>
      </c>
      <c r="O23" s="12">
        <f t="shared" si="6"/>
        <v>255773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15368</v>
      </c>
      <c r="C24" s="14">
        <v>8645</v>
      </c>
      <c r="D24" s="14">
        <v>11882</v>
      </c>
      <c r="E24" s="14">
        <v>1835</v>
      </c>
      <c r="F24" s="14">
        <v>10284</v>
      </c>
      <c r="G24" s="14">
        <v>12680</v>
      </c>
      <c r="H24" s="14">
        <v>8333</v>
      </c>
      <c r="I24" s="14">
        <v>490</v>
      </c>
      <c r="J24" s="14">
        <v>11736</v>
      </c>
      <c r="K24" s="14">
        <v>8300</v>
      </c>
      <c r="L24" s="14">
        <v>8589</v>
      </c>
      <c r="M24" s="14">
        <v>2464</v>
      </c>
      <c r="N24" s="14">
        <v>1501</v>
      </c>
      <c r="O24" s="12">
        <f t="shared" si="6"/>
        <v>102107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348720.2156</v>
      </c>
      <c r="C28" s="56">
        <f aca="true" t="shared" si="8" ref="C28:N28">C29+C30</f>
        <v>243780.5022</v>
      </c>
      <c r="D28" s="56">
        <f t="shared" si="8"/>
        <v>267926.3064</v>
      </c>
      <c r="E28" s="56">
        <f t="shared" si="8"/>
        <v>60331.24909999999</v>
      </c>
      <c r="F28" s="56">
        <f t="shared" si="8"/>
        <v>267056.5925</v>
      </c>
      <c r="G28" s="56">
        <f t="shared" si="8"/>
        <v>290164.8434</v>
      </c>
      <c r="H28" s="56">
        <f t="shared" si="8"/>
        <v>240349.81680000003</v>
      </c>
      <c r="I28" s="56">
        <f t="shared" si="8"/>
        <v>19561.323600000003</v>
      </c>
      <c r="J28" s="56">
        <f t="shared" si="8"/>
        <v>356607.4828</v>
      </c>
      <c r="K28" s="56">
        <f t="shared" si="8"/>
        <v>276182.0016</v>
      </c>
      <c r="L28" s="56">
        <f t="shared" si="8"/>
        <v>342348.2782</v>
      </c>
      <c r="M28" s="56">
        <f t="shared" si="8"/>
        <v>144577.69</v>
      </c>
      <c r="N28" s="56">
        <f t="shared" si="8"/>
        <v>72184.8113</v>
      </c>
      <c r="O28" s="56">
        <f>SUM(B28:N28)</f>
        <v>2929791.1135000004</v>
      </c>
      <c r="Q28" s="62"/>
    </row>
    <row r="29" spans="1:15" ht="18.75" customHeight="1">
      <c r="A29" s="54" t="s">
        <v>54</v>
      </c>
      <c r="B29" s="52">
        <f aca="true" t="shared" si="9" ref="B29:N29">B26*B7</f>
        <v>343469.2256</v>
      </c>
      <c r="C29" s="52">
        <f t="shared" si="9"/>
        <v>236157.3522</v>
      </c>
      <c r="D29" s="52">
        <f t="shared" si="9"/>
        <v>256561.51640000002</v>
      </c>
      <c r="E29" s="52">
        <f t="shared" si="9"/>
        <v>60331.24909999999</v>
      </c>
      <c r="F29" s="52">
        <f t="shared" si="9"/>
        <v>249725.1225</v>
      </c>
      <c r="G29" s="52">
        <f t="shared" si="9"/>
        <v>285532.3534</v>
      </c>
      <c r="H29" s="52">
        <f t="shared" si="9"/>
        <v>236849.31680000003</v>
      </c>
      <c r="I29" s="52">
        <f t="shared" si="9"/>
        <v>19561.323600000003</v>
      </c>
      <c r="J29" s="52">
        <f t="shared" si="9"/>
        <v>338598.3328</v>
      </c>
      <c r="K29" s="52">
        <f t="shared" si="9"/>
        <v>258264.2316</v>
      </c>
      <c r="L29" s="52">
        <f t="shared" si="9"/>
        <v>326690.1982</v>
      </c>
      <c r="M29" s="52">
        <f t="shared" si="9"/>
        <v>133576.74</v>
      </c>
      <c r="N29" s="52">
        <f t="shared" si="9"/>
        <v>68785.5513</v>
      </c>
      <c r="O29" s="53">
        <f>SUM(B29:N29)</f>
        <v>2814102.5135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15658.08</v>
      </c>
      <c r="M30" s="52">
        <v>11000.95</v>
      </c>
      <c r="N30" s="52">
        <v>3399.26</v>
      </c>
      <c r="O30" s="53">
        <f>SUM(B30:N30)</f>
        <v>115688.6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-45158.6</v>
      </c>
      <c r="C32" s="25">
        <f t="shared" si="10"/>
        <v>-35793.2</v>
      </c>
      <c r="D32" s="25">
        <f t="shared" si="10"/>
        <v>-32930.6</v>
      </c>
      <c r="E32" s="25">
        <f t="shared" si="10"/>
        <v>-4364.5</v>
      </c>
      <c r="F32" s="25">
        <f t="shared" si="10"/>
        <v>-29103.6</v>
      </c>
      <c r="G32" s="25">
        <f t="shared" si="10"/>
        <v>-43568.8</v>
      </c>
      <c r="H32" s="25">
        <f t="shared" si="10"/>
        <v>-38476.4</v>
      </c>
      <c r="I32" s="25">
        <f t="shared" si="10"/>
        <v>-6773.7</v>
      </c>
      <c r="J32" s="25">
        <f t="shared" si="10"/>
        <v>-34842.9</v>
      </c>
      <c r="K32" s="25">
        <f t="shared" si="10"/>
        <v>-32783.2</v>
      </c>
      <c r="L32" s="25">
        <f t="shared" si="10"/>
        <v>-30396.7</v>
      </c>
      <c r="M32" s="25">
        <f t="shared" si="10"/>
        <v>-13725.6</v>
      </c>
      <c r="N32" s="25">
        <f t="shared" si="10"/>
        <v>-8935.4</v>
      </c>
      <c r="O32" s="25">
        <f t="shared" si="10"/>
        <v>-356853.2</v>
      </c>
    </row>
    <row r="33" spans="1:15" ht="18.75" customHeight="1">
      <c r="A33" s="17" t="s">
        <v>95</v>
      </c>
      <c r="B33" s="26">
        <f>+B34</f>
        <v>-45158.6</v>
      </c>
      <c r="C33" s="26">
        <f aca="true" t="shared" si="11" ref="C33:O33">+C34</f>
        <v>-35793.2</v>
      </c>
      <c r="D33" s="26">
        <f t="shared" si="11"/>
        <v>-32430.6</v>
      </c>
      <c r="E33" s="26">
        <f t="shared" si="11"/>
        <v>-4364.5</v>
      </c>
      <c r="F33" s="26">
        <f t="shared" si="11"/>
        <v>-28603.6</v>
      </c>
      <c r="G33" s="26">
        <f t="shared" si="11"/>
        <v>-43068.8</v>
      </c>
      <c r="H33" s="26">
        <f t="shared" si="11"/>
        <v>-38476.4</v>
      </c>
      <c r="I33" s="26">
        <f t="shared" si="11"/>
        <v>-2511.2</v>
      </c>
      <c r="J33" s="26">
        <f t="shared" si="11"/>
        <v>-34842.9</v>
      </c>
      <c r="K33" s="26">
        <f t="shared" si="11"/>
        <v>-32783.2</v>
      </c>
      <c r="L33" s="26">
        <f t="shared" si="11"/>
        <v>-30396.7</v>
      </c>
      <c r="M33" s="26">
        <f t="shared" si="11"/>
        <v>-13725.6</v>
      </c>
      <c r="N33" s="26">
        <f t="shared" si="11"/>
        <v>-8935.4</v>
      </c>
      <c r="O33" s="26">
        <f t="shared" si="11"/>
        <v>-351090.7</v>
      </c>
    </row>
    <row r="34" spans="1:26" ht="18.75" customHeight="1">
      <c r="A34" s="13" t="s">
        <v>55</v>
      </c>
      <c r="B34" s="20">
        <f>ROUND(-B9*$D$3,2)</f>
        <v>-45158.6</v>
      </c>
      <c r="C34" s="20">
        <f>ROUND(-C9*$D$3,2)</f>
        <v>-35793.2</v>
      </c>
      <c r="D34" s="20">
        <f>ROUND(-D9*$D$3,2)</f>
        <v>-32430.6</v>
      </c>
      <c r="E34" s="20">
        <f>ROUND(-E9*$D$3,2)</f>
        <v>-4364.5</v>
      </c>
      <c r="F34" s="20">
        <f aca="true" t="shared" si="12" ref="F34:N34">ROUND(-F9*$D$3,2)</f>
        <v>-28603.6</v>
      </c>
      <c r="G34" s="20">
        <f t="shared" si="12"/>
        <v>-43068.8</v>
      </c>
      <c r="H34" s="20">
        <f t="shared" si="12"/>
        <v>-38476.4</v>
      </c>
      <c r="I34" s="20">
        <f>ROUND(-I9*$D$3,2)</f>
        <v>-2511.2</v>
      </c>
      <c r="J34" s="20">
        <f>ROUND(-J9*$D$3,2)</f>
        <v>-34842.9</v>
      </c>
      <c r="K34" s="20">
        <f>ROUND(-K9*$D$3,2)</f>
        <v>-32783.2</v>
      </c>
      <c r="L34" s="20">
        <f>ROUND(-L9*$D$3,2)</f>
        <v>-30396.7</v>
      </c>
      <c r="M34" s="20">
        <f t="shared" si="12"/>
        <v>-13725.6</v>
      </c>
      <c r="N34" s="20">
        <f t="shared" si="12"/>
        <v>-8935.4</v>
      </c>
      <c r="O34" s="44">
        <f aca="true" t="shared" si="13" ref="O34:O45">SUM(B34:N34)</f>
        <v>-351090.7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303561.6156</v>
      </c>
      <c r="C46" s="29">
        <f t="shared" si="15"/>
        <v>207987.30219999998</v>
      </c>
      <c r="D46" s="29">
        <f t="shared" si="15"/>
        <v>234995.7064</v>
      </c>
      <c r="E46" s="29">
        <f t="shared" si="15"/>
        <v>55966.74909999999</v>
      </c>
      <c r="F46" s="29">
        <f t="shared" si="15"/>
        <v>237952.99250000002</v>
      </c>
      <c r="G46" s="29">
        <f t="shared" si="15"/>
        <v>246596.04340000002</v>
      </c>
      <c r="H46" s="29">
        <f t="shared" si="15"/>
        <v>201873.41680000004</v>
      </c>
      <c r="I46" s="29">
        <f t="shared" si="15"/>
        <v>12787.623600000003</v>
      </c>
      <c r="J46" s="29">
        <f t="shared" si="15"/>
        <v>321764.5828</v>
      </c>
      <c r="K46" s="29">
        <f t="shared" si="15"/>
        <v>243398.8016</v>
      </c>
      <c r="L46" s="29">
        <f t="shared" si="15"/>
        <v>311951.5782</v>
      </c>
      <c r="M46" s="29">
        <f t="shared" si="15"/>
        <v>130852.09</v>
      </c>
      <c r="N46" s="29">
        <f t="shared" si="15"/>
        <v>63249.4113</v>
      </c>
      <c r="O46" s="29">
        <f>SUM(B46:N46)</f>
        <v>2572937.9135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303561.62</v>
      </c>
      <c r="C49" s="35">
        <f aca="true" t="shared" si="16" ref="C49:N49">SUM(C50:C63)</f>
        <v>207987.31</v>
      </c>
      <c r="D49" s="35">
        <f t="shared" si="16"/>
        <v>234995.71</v>
      </c>
      <c r="E49" s="35">
        <f t="shared" si="16"/>
        <v>55966.75</v>
      </c>
      <c r="F49" s="35">
        <f t="shared" si="16"/>
        <v>237952.99</v>
      </c>
      <c r="G49" s="35">
        <f t="shared" si="16"/>
        <v>246596.04</v>
      </c>
      <c r="H49" s="35">
        <f t="shared" si="16"/>
        <v>201873.42</v>
      </c>
      <c r="I49" s="35">
        <f t="shared" si="16"/>
        <v>12787.62</v>
      </c>
      <c r="J49" s="35">
        <f t="shared" si="16"/>
        <v>321764.59</v>
      </c>
      <c r="K49" s="35">
        <f t="shared" si="16"/>
        <v>243398.8</v>
      </c>
      <c r="L49" s="35">
        <f t="shared" si="16"/>
        <v>311951.58</v>
      </c>
      <c r="M49" s="35">
        <f t="shared" si="16"/>
        <v>130852.09</v>
      </c>
      <c r="N49" s="35">
        <f t="shared" si="16"/>
        <v>63249.41</v>
      </c>
      <c r="O49" s="29">
        <f>SUM(O50:O63)</f>
        <v>2572937.93</v>
      </c>
      <c r="Q49" s="64"/>
    </row>
    <row r="50" spans="1:18" ht="18.75" customHeight="1">
      <c r="A50" s="17" t="s">
        <v>39</v>
      </c>
      <c r="B50" s="35">
        <v>58024.87</v>
      </c>
      <c r="C50" s="35">
        <v>56149.07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114173.94</v>
      </c>
      <c r="P50"/>
      <c r="Q50" s="64"/>
      <c r="R50" s="65"/>
    </row>
    <row r="51" spans="1:16" ht="18.75" customHeight="1">
      <c r="A51" s="17" t="s">
        <v>40</v>
      </c>
      <c r="B51" s="35">
        <v>245536.75</v>
      </c>
      <c r="C51" s="35">
        <v>151838.24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397374.99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234995.71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234995.71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55966.75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55966.75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237952.99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237952.99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246596.04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246596.04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201873.42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201873.42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12787.62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12787.62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321764.59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321764.59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243398.8</v>
      </c>
      <c r="L59" s="34">
        <v>0</v>
      </c>
      <c r="M59" s="34">
        <v>0</v>
      </c>
      <c r="N59" s="34">
        <v>0</v>
      </c>
      <c r="O59" s="29">
        <f t="shared" si="17"/>
        <v>243398.8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311951.58</v>
      </c>
      <c r="M60" s="34">
        <v>0</v>
      </c>
      <c r="N60" s="34">
        <v>0</v>
      </c>
      <c r="O60" s="26">
        <f t="shared" si="17"/>
        <v>311951.58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130852.09</v>
      </c>
      <c r="N61" s="34">
        <v>0</v>
      </c>
      <c r="O61" s="29">
        <f t="shared" si="17"/>
        <v>130852.09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63249.41</v>
      </c>
      <c r="O62" s="26">
        <f t="shared" si="17"/>
        <v>63249.41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2.4657299684170177</v>
      </c>
      <c r="C67" s="42">
        <v>2.6245433769388877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2.1304899746104065</v>
      </c>
      <c r="C68" s="42">
        <v>2.1951000369786495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2.6231000000000004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2019-06-06T17:34:35Z</dcterms:modified>
  <cp:category/>
  <cp:version/>
  <cp:contentType/>
  <cp:contentStatus/>
</cp:coreProperties>
</file>