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<sst xmlns="http://schemas.openxmlformats.org/spreadsheetml/2006/main" count="167" uniqueCount="161">
  <si>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</si>
  <si>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</si>
  <si>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</si>
  <si>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</si>
  <si>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</si>
  <si>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</si>
  <si>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</si>
  <si>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</si>
  <si>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</si>
  <si>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</si>
  <si>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</si>
  <si>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</si>
  <si>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</si>
  <si>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</si>
  <si>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</si>
  <si>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</si>
  <si>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</si>
  <si>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</si>
  <si>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</si>
  <si>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</si>
  <si>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</si>
  <si>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</si>
  <si>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</si>
  <si>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</si>
  <si>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</si>
  <si>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</si>
  <si>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</si>
  <si>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</si>
  <si>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</si>
  <si>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</si>
  <si>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</si>
  <si>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</si>
  <si>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</si>
  <si>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</si>
  <si>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</si>
  <si>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</si>
  <si>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</si>
  <si>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</si>
  <si>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</si>
  <si>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</si>
  <si>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</si>
  <si>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</si>
  <si>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</si>
  <si>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</si>
  <si>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</si>
  <si>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</si>
  <si>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</si>
  <si>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</si>
  <si>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</si>
  <si>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</si>
  <si>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</si>
  <si>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</si>
  <si>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</si>
  <si>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</si>
  <si>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</si>
  <si>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</si>
  <si>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</si>
  <si>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</si>
  <si>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</si>
  <si>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</si>
  <si>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</si>
  <si>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</si>
  <si>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</si>
  <si>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</si>
  <si>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</si>
  <si>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</si>
  <si>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</si>
  <si>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</si>
  <si>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</si>
  <si>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</si>
  <si>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</si>
  <si>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</si>
  <si>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</si>
  <si>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</si>
  <si>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</si>
  <si>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</si>
  <si>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</si>
  <si>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</si>
  <si>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</si>
  <si>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</si>
  <si>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</si>
  <si>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</si>
  <si>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</si>
  <si>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</si>
  <si>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</si>
  <si>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</si>
  <si>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</si>
  <si>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</si>
  <si>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</si>
  <si>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</si>
  <si>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</si>
  <si>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</si>
  <si>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</si>
  <si>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</si>
  <si>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</si>
  <si>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</si>
  <si>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</si>
  <si>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</si>
  <si>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</si>
  <si>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</si>
  <si>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</si>
  <si>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</si>
  <si>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</si>
  <si>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</si>
  <si>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</si>
  <si>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</si>
  <si>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</si>
  <si>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</si>
  <si>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</si>
  <si>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</si>
  <si>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</si>
  <si>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</si>
  <si>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</si>
  <si>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</si>
  <si>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</si>
  <si>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</si>
  <si>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</si>
  <si>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</si>
  <si>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</si>
  <si>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</si>
  <si>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</si>
  <si>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</si>
  <si>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</si>
  <si>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</si>
  <si>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</si>
  <si>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</si>
  <si>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</si>
  <si>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</si>
  <si>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</si>
  <si>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</si>
  <si>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</si>
  <si>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</si>
  <si>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</si>
  <si>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</si>
  <si>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</si>
  <si>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</si>
  <si>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</si>
  <si>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</si>
  <si>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</si>
  <si>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</si>
  <si>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</si>
  <si>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</si>
  <si>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</si>
  <si>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</si>
  <si>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</si>
  <si>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</si>
  <si>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</si>
  <si>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</si>
  <si>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</si>
  <si>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</si>
  <si>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</si>
  <si>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</si>
  <si>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</si>
  <si>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</si>
  <si>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</si>
  <si>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</si>
  <si>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</si>
  <si>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</si>
  <si>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</si>
  <si>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</si>
  <si>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30/06/19 - VENCIMENTO 05/07/19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</si>
</sst>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155267</v>
      </c>
      <c r="C7" s="9">
        <f t="shared" si="0"/>
        <v>207199</v>
      </c>
      <c r="D7" s="9">
        <f t="shared" si="0"/>
        <v>222328</v>
      </c>
      <c r="E7" s="9">
        <f>+E8+E20+E24+E27</f>
        <v>25852</v>
      </c>
      <c r="F7" s="9">
        <f>+F8+F20+F24+F27</f>
        <v>107174</v>
      </c>
      <c r="G7" s="9">
        <f t="shared" si="0"/>
        <v>124298</v>
      </c>
      <c r="H7" s="9">
        <f t="shared" si="0"/>
        <v>112689</v>
      </c>
      <c r="I7" s="9">
        <f t="shared" si="0"/>
        <v>96768</v>
      </c>
      <c r="J7" s="9">
        <f t="shared" si="0"/>
        <v>31691</v>
      </c>
      <c r="K7" s="9">
        <f t="shared" si="0"/>
        <v>45410</v>
      </c>
      <c r="L7" s="9">
        <f t="shared" si="0"/>
        <v>108123</v>
      </c>
      <c r="M7" s="9">
        <f t="shared" si="0"/>
        <v>153980</v>
      </c>
      <c r="N7" s="9">
        <f t="shared" si="0"/>
        <v>118051</v>
      </c>
      <c r="O7" s="9">
        <f t="shared" si="0"/>
        <v>1508830</v>
      </c>
      <c r="P7" s="43"/>
      <c r="Q7"/>
      <c r="R7"/>
    </row>
    <row r="8" spans="1:18" ht="17.25" customHeight="1">
      <c r="A8" s="10" t="s">
        <v>35</v>
      </c>
      <c r="B8" s="11">
        <f>B9+B12+B16</f>
        <v>73437</v>
      </c>
      <c r="C8" s="11">
        <f aca="true" t="shared" si="1" ref="C8:N8">C9+C12+C16</f>
        <v>103464</v>
      </c>
      <c r="D8" s="11">
        <f t="shared" si="1"/>
        <v>100262</v>
      </c>
      <c r="E8" s="11">
        <f>E9+E12+E16</f>
        <v>10897</v>
      </c>
      <c r="F8" s="11">
        <f>F9+F12+F16</f>
        <v>49970</v>
      </c>
      <c r="G8" s="11">
        <f t="shared" si="1"/>
        <v>61243</v>
      </c>
      <c r="H8" s="11">
        <f t="shared" si="1"/>
        <v>55965</v>
      </c>
      <c r="I8" s="11">
        <f t="shared" si="1"/>
        <v>41330</v>
      </c>
      <c r="J8" s="11">
        <f t="shared" si="1"/>
        <v>15605</v>
      </c>
      <c r="K8" s="11">
        <f t="shared" si="1"/>
        <v>22884</v>
      </c>
      <c r="L8" s="11">
        <f t="shared" si="1"/>
        <v>49722</v>
      </c>
      <c r="M8" s="11">
        <f t="shared" si="1"/>
        <v>74625</v>
      </c>
      <c r="N8" s="11">
        <f t="shared" si="1"/>
        <v>63806</v>
      </c>
      <c r="O8" s="11">
        <f aca="true" t="shared" si="2" ref="O8:O27">SUM(B8:N8)</f>
        <v>723210</v>
      </c>
      <c r="P8"/>
      <c r="Q8"/>
      <c r="R8"/>
    </row>
    <row r="9" spans="1:18" ht="17.25" customHeight="1">
      <c r="A9" s="15" t="s">
        <v>13</v>
      </c>
      <c r="B9" s="13">
        <f>+B10+B11</f>
        <v>13234</v>
      </c>
      <c r="C9" s="13">
        <f aca="true" t="shared" si="3" ref="C9:N9">+C10+C11</f>
        <v>19091</v>
      </c>
      <c r="D9" s="13">
        <f t="shared" si="3"/>
        <v>17779</v>
      </c>
      <c r="E9" s="13">
        <f>+E10+E11</f>
        <v>2213</v>
      </c>
      <c r="F9" s="13">
        <f>+F10+F11</f>
        <v>8521</v>
      </c>
      <c r="G9" s="13">
        <f t="shared" si="3"/>
        <v>10731</v>
      </c>
      <c r="H9" s="13">
        <f t="shared" si="3"/>
        <v>9126</v>
      </c>
      <c r="I9" s="13">
        <f t="shared" si="3"/>
        <v>5031</v>
      </c>
      <c r="J9" s="13">
        <f t="shared" si="3"/>
        <v>1493</v>
      </c>
      <c r="K9" s="13">
        <f t="shared" si="3"/>
        <v>3144</v>
      </c>
      <c r="L9" s="13">
        <f t="shared" si="3"/>
        <v>4628</v>
      </c>
      <c r="M9" s="13">
        <f t="shared" si="3"/>
        <v>8027</v>
      </c>
      <c r="N9" s="13">
        <f t="shared" si="3"/>
        <v>12416</v>
      </c>
      <c r="O9" s="11">
        <f t="shared" si="2"/>
        <v>115434</v>
      </c>
      <c r="P9"/>
      <c r="Q9"/>
      <c r="R9"/>
    </row>
    <row r="10" spans="1:18" ht="17.25" customHeight="1">
      <c r="A10" s="29" t="s">
        <v>14</v>
      </c>
      <c r="B10" s="13">
        <v>13234</v>
      </c>
      <c r="C10" s="13">
        <v>19091</v>
      </c>
      <c r="D10" s="13">
        <v>17779</v>
      </c>
      <c r="E10" s="13">
        <v>2213</v>
      </c>
      <c r="F10" s="13">
        <v>8521</v>
      </c>
      <c r="G10" s="13">
        <v>10731</v>
      </c>
      <c r="H10" s="13">
        <v>9126</v>
      </c>
      <c r="I10" s="13">
        <v>5031</v>
      </c>
      <c r="J10" s="13">
        <v>1493</v>
      </c>
      <c r="K10" s="13">
        <v>3144</v>
      </c>
      <c r="L10" s="13">
        <v>4628</v>
      </c>
      <c r="M10" s="13">
        <v>8027</v>
      </c>
      <c r="N10" s="13">
        <v>12416</v>
      </c>
      <c r="O10" s="11">
        <f t="shared" si="2"/>
        <v>115434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56051</v>
      </c>
      <c r="C12" s="17">
        <f t="shared" si="4"/>
        <v>78615</v>
      </c>
      <c r="D12" s="17">
        <f t="shared" si="4"/>
        <v>76899</v>
      </c>
      <c r="E12" s="17">
        <f>SUM(E13:E15)</f>
        <v>7937</v>
      </c>
      <c r="F12" s="17">
        <f>SUM(F13:F15)</f>
        <v>38749</v>
      </c>
      <c r="G12" s="17">
        <f t="shared" si="4"/>
        <v>47263</v>
      </c>
      <c r="H12" s="17">
        <f t="shared" si="4"/>
        <v>43662</v>
      </c>
      <c r="I12" s="17">
        <f t="shared" si="4"/>
        <v>33380</v>
      </c>
      <c r="J12" s="17">
        <f t="shared" si="4"/>
        <v>12953</v>
      </c>
      <c r="K12" s="17">
        <f t="shared" si="4"/>
        <v>18466</v>
      </c>
      <c r="L12" s="17">
        <f t="shared" si="4"/>
        <v>41421</v>
      </c>
      <c r="M12" s="17">
        <f t="shared" si="4"/>
        <v>61862</v>
      </c>
      <c r="N12" s="17">
        <f t="shared" si="4"/>
        <v>48013</v>
      </c>
      <c r="O12" s="11">
        <f t="shared" si="2"/>
        <v>565271</v>
      </c>
      <c r="P12"/>
      <c r="Q12"/>
      <c r="R12"/>
    </row>
    <row r="13" spans="1:18" s="60" customFormat="1" ht="17.25" customHeight="1">
      <c r="A13" s="65" t="s">
        <v>16</v>
      </c>
      <c r="B13" s="66">
        <v>24762</v>
      </c>
      <c r="C13" s="66">
        <v>37451</v>
      </c>
      <c r="D13" s="66">
        <v>36795</v>
      </c>
      <c r="E13" s="66">
        <v>4083</v>
      </c>
      <c r="F13" s="66">
        <v>18778</v>
      </c>
      <c r="G13" s="66">
        <v>22197</v>
      </c>
      <c r="H13" s="66">
        <v>18854</v>
      </c>
      <c r="I13" s="66">
        <v>15457</v>
      </c>
      <c r="J13" s="66">
        <v>5076</v>
      </c>
      <c r="K13" s="66">
        <v>7599</v>
      </c>
      <c r="L13" s="66">
        <v>17761</v>
      </c>
      <c r="M13" s="66">
        <v>25132</v>
      </c>
      <c r="N13" s="66">
        <v>19774</v>
      </c>
      <c r="O13" s="67">
        <f t="shared" si="2"/>
        <v>253719</v>
      </c>
      <c r="P13" s="68"/>
      <c r="Q13" s="69"/>
      <c r="R13"/>
    </row>
    <row r="14" spans="1:18" s="60" customFormat="1" ht="17.25" customHeight="1">
      <c r="A14" s="65" t="s">
        <v>17</v>
      </c>
      <c r="B14" s="66">
        <v>28906</v>
      </c>
      <c r="C14" s="66">
        <v>37658</v>
      </c>
      <c r="D14" s="66">
        <v>37618</v>
      </c>
      <c r="E14" s="66">
        <v>3499</v>
      </c>
      <c r="F14" s="66">
        <v>18852</v>
      </c>
      <c r="G14" s="66">
        <v>23054</v>
      </c>
      <c r="H14" s="66">
        <v>23172</v>
      </c>
      <c r="I14" s="66">
        <v>16919</v>
      </c>
      <c r="J14" s="66">
        <v>7539</v>
      </c>
      <c r="K14" s="66">
        <v>10282</v>
      </c>
      <c r="L14" s="66">
        <v>22573</v>
      </c>
      <c r="M14" s="66">
        <v>34839</v>
      </c>
      <c r="N14" s="66">
        <v>25183</v>
      </c>
      <c r="O14" s="67">
        <f t="shared" si="2"/>
        <v>290094</v>
      </c>
      <c r="P14" s="68"/>
      <c r="Q14"/>
      <c r="R14"/>
    </row>
    <row r="15" spans="1:18" ht="17.25" customHeight="1">
      <c r="A15" s="14" t="s">
        <v>18</v>
      </c>
      <c r="B15" s="13">
        <v>2383</v>
      </c>
      <c r="C15" s="13">
        <v>3506</v>
      </c>
      <c r="D15" s="13">
        <v>2486</v>
      </c>
      <c r="E15" s="13">
        <v>355</v>
      </c>
      <c r="F15" s="13">
        <v>1119</v>
      </c>
      <c r="G15" s="13">
        <v>2012</v>
      </c>
      <c r="H15" s="13">
        <v>1636</v>
      </c>
      <c r="I15" s="13">
        <v>1004</v>
      </c>
      <c r="J15" s="13">
        <v>338</v>
      </c>
      <c r="K15" s="13">
        <v>585</v>
      </c>
      <c r="L15" s="13">
        <v>1087</v>
      </c>
      <c r="M15" s="13">
        <v>1891</v>
      </c>
      <c r="N15" s="13">
        <v>3056</v>
      </c>
      <c r="O15" s="11">
        <f t="shared" si="2"/>
        <v>21458</v>
      </c>
      <c r="P15"/>
      <c r="Q15"/>
      <c r="R15"/>
    </row>
    <row r="16" spans="1:15" ht="17.25" customHeight="1">
      <c r="A16" s="15" t="s">
        <v>31</v>
      </c>
      <c r="B16" s="13">
        <f>B17+B18+B19</f>
        <v>4152</v>
      </c>
      <c r="C16" s="13">
        <f aca="true" t="shared" si="5" ref="C16:N16">C17+C18+C19</f>
        <v>5758</v>
      </c>
      <c r="D16" s="13">
        <f t="shared" si="5"/>
        <v>5584</v>
      </c>
      <c r="E16" s="13">
        <f>E17+E18+E19</f>
        <v>747</v>
      </c>
      <c r="F16" s="13">
        <f>F17+F18+F19</f>
        <v>2700</v>
      </c>
      <c r="G16" s="13">
        <f t="shared" si="5"/>
        <v>3249</v>
      </c>
      <c r="H16" s="13">
        <f t="shared" si="5"/>
        <v>3177</v>
      </c>
      <c r="I16" s="13">
        <f t="shared" si="5"/>
        <v>2919</v>
      </c>
      <c r="J16" s="13">
        <f t="shared" si="5"/>
        <v>1159</v>
      </c>
      <c r="K16" s="13">
        <f t="shared" si="5"/>
        <v>1274</v>
      </c>
      <c r="L16" s="13">
        <f t="shared" si="5"/>
        <v>3673</v>
      </c>
      <c r="M16" s="13">
        <f t="shared" si="5"/>
        <v>4736</v>
      </c>
      <c r="N16" s="13">
        <f t="shared" si="5"/>
        <v>3377</v>
      </c>
      <c r="O16" s="11">
        <f t="shared" si="2"/>
        <v>42505</v>
      </c>
    </row>
    <row r="17" spans="1:18" ht="17.25" customHeight="1">
      <c r="A17" s="14" t="s">
        <v>32</v>
      </c>
      <c r="B17" s="13">
        <v>4152</v>
      </c>
      <c r="C17" s="13">
        <v>5752</v>
      </c>
      <c r="D17" s="13">
        <v>5579</v>
      </c>
      <c r="E17" s="13">
        <v>747</v>
      </c>
      <c r="F17" s="13">
        <v>2699</v>
      </c>
      <c r="G17" s="13">
        <v>3247</v>
      </c>
      <c r="H17" s="13">
        <v>3177</v>
      </c>
      <c r="I17" s="13">
        <v>2914</v>
      </c>
      <c r="J17" s="13">
        <v>1158</v>
      </c>
      <c r="K17" s="13">
        <v>1271</v>
      </c>
      <c r="L17" s="13">
        <v>3671</v>
      </c>
      <c r="M17" s="13">
        <v>4722</v>
      </c>
      <c r="N17" s="13">
        <v>3369</v>
      </c>
      <c r="O17" s="11">
        <f t="shared" si="2"/>
        <v>42458</v>
      </c>
      <c r="P17"/>
      <c r="Q17"/>
      <c r="R17"/>
    </row>
    <row r="18" spans="1:18" ht="17.25" customHeight="1">
      <c r="A18" s="14" t="s">
        <v>33</v>
      </c>
      <c r="B18" s="13">
        <v>0</v>
      </c>
      <c r="C18" s="13">
        <v>1</v>
      </c>
      <c r="D18" s="13">
        <v>1</v>
      </c>
      <c r="E18" s="13">
        <v>0</v>
      </c>
      <c r="F18" s="13">
        <v>0</v>
      </c>
      <c r="G18" s="13">
        <v>1</v>
      </c>
      <c r="H18" s="13">
        <v>0</v>
      </c>
      <c r="I18" s="13">
        <v>3</v>
      </c>
      <c r="J18" s="13">
        <v>1</v>
      </c>
      <c r="K18" s="13">
        <v>1</v>
      </c>
      <c r="L18" s="13">
        <v>1</v>
      </c>
      <c r="M18" s="13">
        <v>11</v>
      </c>
      <c r="N18" s="13">
        <v>4</v>
      </c>
      <c r="O18" s="11">
        <f t="shared" si="2"/>
        <v>24</v>
      </c>
      <c r="P18"/>
      <c r="Q18"/>
      <c r="R18"/>
    </row>
    <row r="19" spans="1:18" ht="17.25" customHeight="1">
      <c r="A19" s="14" t="s">
        <v>34</v>
      </c>
      <c r="B19" s="13">
        <v>0</v>
      </c>
      <c r="C19" s="13">
        <v>5</v>
      </c>
      <c r="D19" s="13">
        <v>4</v>
      </c>
      <c r="E19" s="13">
        <v>0</v>
      </c>
      <c r="F19" s="13">
        <v>1</v>
      </c>
      <c r="G19" s="13">
        <v>1</v>
      </c>
      <c r="H19" s="13">
        <v>0</v>
      </c>
      <c r="I19" s="13">
        <v>2</v>
      </c>
      <c r="J19" s="13">
        <v>0</v>
      </c>
      <c r="K19" s="13">
        <v>2</v>
      </c>
      <c r="L19" s="13">
        <v>1</v>
      </c>
      <c r="M19" s="13">
        <v>3</v>
      </c>
      <c r="N19" s="13">
        <v>4</v>
      </c>
      <c r="O19" s="11">
        <f t="shared" si="2"/>
        <v>23</v>
      </c>
      <c r="P19"/>
      <c r="Q19"/>
      <c r="R19"/>
    </row>
    <row r="20" spans="1:18" ht="17.25" customHeight="1">
      <c r="A20" s="16" t="s">
        <v>19</v>
      </c>
      <c r="B20" s="11">
        <f>+B21+B22+B23</f>
        <v>42516</v>
      </c>
      <c r="C20" s="11">
        <f aca="true" t="shared" si="6" ref="C20:N20">+C21+C22+C23</f>
        <v>50446</v>
      </c>
      <c r="D20" s="11">
        <f t="shared" si="6"/>
        <v>60274</v>
      </c>
      <c r="E20" s="11">
        <f>+E21+E22+E23</f>
        <v>6571</v>
      </c>
      <c r="F20" s="11">
        <f>+F21+F22+F23</f>
        <v>26761</v>
      </c>
      <c r="G20" s="11">
        <f t="shared" si="6"/>
        <v>29121</v>
      </c>
      <c r="H20" s="11">
        <f t="shared" si="6"/>
        <v>30115</v>
      </c>
      <c r="I20" s="11">
        <f t="shared" si="6"/>
        <v>36355</v>
      </c>
      <c r="J20" s="11">
        <f t="shared" si="6"/>
        <v>11471</v>
      </c>
      <c r="K20" s="11">
        <f t="shared" si="6"/>
        <v>14769</v>
      </c>
      <c r="L20" s="11">
        <f t="shared" si="6"/>
        <v>39997</v>
      </c>
      <c r="M20" s="11">
        <f t="shared" si="6"/>
        <v>52195</v>
      </c>
      <c r="N20" s="11">
        <f t="shared" si="6"/>
        <v>29245</v>
      </c>
      <c r="O20" s="11">
        <f t="shared" si="2"/>
        <v>429836</v>
      </c>
      <c r="P20"/>
      <c r="Q20"/>
      <c r="R20"/>
    </row>
    <row r="21" spans="1:18" s="60" customFormat="1" ht="17.25" customHeight="1">
      <c r="A21" s="54" t="s">
        <v>20</v>
      </c>
      <c r="B21" s="66">
        <v>21519</v>
      </c>
      <c r="C21" s="66">
        <v>28014</v>
      </c>
      <c r="D21" s="66">
        <v>32924</v>
      </c>
      <c r="E21" s="66">
        <v>3976</v>
      </c>
      <c r="F21" s="66">
        <v>14449</v>
      </c>
      <c r="G21" s="66">
        <v>15933</v>
      </c>
      <c r="H21" s="66">
        <v>15480</v>
      </c>
      <c r="I21" s="66">
        <v>19144</v>
      </c>
      <c r="J21" s="66">
        <v>5194</v>
      </c>
      <c r="K21" s="66">
        <v>6966</v>
      </c>
      <c r="L21" s="66">
        <v>18481</v>
      </c>
      <c r="M21" s="66">
        <v>23544</v>
      </c>
      <c r="N21" s="66">
        <v>15172</v>
      </c>
      <c r="O21" s="67">
        <f t="shared" si="2"/>
        <v>220796</v>
      </c>
      <c r="P21" s="68"/>
      <c r="Q21"/>
      <c r="R21"/>
    </row>
    <row r="22" spans="1:18" s="60" customFormat="1" ht="17.25" customHeight="1">
      <c r="A22" s="54" t="s">
        <v>21</v>
      </c>
      <c r="B22" s="66">
        <v>20006</v>
      </c>
      <c r="C22" s="66">
        <v>21146</v>
      </c>
      <c r="D22" s="66">
        <v>26199</v>
      </c>
      <c r="E22" s="66">
        <v>2434</v>
      </c>
      <c r="F22" s="66">
        <v>11850</v>
      </c>
      <c r="G22" s="66">
        <v>12555</v>
      </c>
      <c r="H22" s="66">
        <v>14054</v>
      </c>
      <c r="I22" s="66">
        <v>16512</v>
      </c>
      <c r="J22" s="66">
        <v>6110</v>
      </c>
      <c r="K22" s="66">
        <v>7511</v>
      </c>
      <c r="L22" s="66">
        <v>20864</v>
      </c>
      <c r="M22" s="66">
        <v>27601</v>
      </c>
      <c r="N22" s="66">
        <v>13266</v>
      </c>
      <c r="O22" s="67">
        <f t="shared" si="2"/>
        <v>200108</v>
      </c>
      <c r="P22" s="68"/>
      <c r="Q22"/>
      <c r="R22"/>
    </row>
    <row r="23" spans="1:18" ht="17.25" customHeight="1">
      <c r="A23" s="12" t="s">
        <v>22</v>
      </c>
      <c r="B23" s="13">
        <v>991</v>
      </c>
      <c r="C23" s="13">
        <v>1286</v>
      </c>
      <c r="D23" s="13">
        <v>1151</v>
      </c>
      <c r="E23" s="13">
        <v>161</v>
      </c>
      <c r="F23" s="13">
        <v>462</v>
      </c>
      <c r="G23" s="13">
        <v>633</v>
      </c>
      <c r="H23" s="13">
        <v>581</v>
      </c>
      <c r="I23" s="13">
        <v>699</v>
      </c>
      <c r="J23" s="13">
        <v>167</v>
      </c>
      <c r="K23" s="13">
        <v>292</v>
      </c>
      <c r="L23" s="13">
        <v>652</v>
      </c>
      <c r="M23" s="13">
        <v>1050</v>
      </c>
      <c r="N23" s="13">
        <v>807</v>
      </c>
      <c r="O23" s="11">
        <f t="shared" si="2"/>
        <v>8932</v>
      </c>
      <c r="P23"/>
      <c r="Q23"/>
      <c r="R23"/>
    </row>
    <row r="24" spans="1:18" ht="17.25" customHeight="1">
      <c r="A24" s="16" t="s">
        <v>23</v>
      </c>
      <c r="B24" s="13">
        <f>+B25+B26</f>
        <v>39314</v>
      </c>
      <c r="C24" s="13">
        <f aca="true" t="shared" si="7" ref="C24:N24">+C25+C26</f>
        <v>53289</v>
      </c>
      <c r="D24" s="13">
        <f t="shared" si="7"/>
        <v>61792</v>
      </c>
      <c r="E24" s="13">
        <f>+E25+E26</f>
        <v>8384</v>
      </c>
      <c r="F24" s="13">
        <f>+F25+F26</f>
        <v>30443</v>
      </c>
      <c r="G24" s="13">
        <f t="shared" si="7"/>
        <v>33934</v>
      </c>
      <c r="H24" s="13">
        <f t="shared" si="7"/>
        <v>26609</v>
      </c>
      <c r="I24" s="13">
        <f t="shared" si="7"/>
        <v>19083</v>
      </c>
      <c r="J24" s="13">
        <f t="shared" si="7"/>
        <v>4615</v>
      </c>
      <c r="K24" s="13">
        <f t="shared" si="7"/>
        <v>7757</v>
      </c>
      <c r="L24" s="13">
        <f t="shared" si="7"/>
        <v>18404</v>
      </c>
      <c r="M24" s="13">
        <f t="shared" si="7"/>
        <v>27160</v>
      </c>
      <c r="N24" s="13">
        <f t="shared" si="7"/>
        <v>23846</v>
      </c>
      <c r="O24" s="11">
        <f t="shared" si="2"/>
        <v>354630</v>
      </c>
      <c r="P24" s="44"/>
      <c r="Q24"/>
      <c r="R24"/>
    </row>
    <row r="25" spans="1:18" ht="17.25" customHeight="1">
      <c r="A25" s="12" t="s">
        <v>36</v>
      </c>
      <c r="B25" s="13">
        <v>29461</v>
      </c>
      <c r="C25" s="13">
        <v>40812</v>
      </c>
      <c r="D25" s="13">
        <v>47887</v>
      </c>
      <c r="E25" s="13">
        <v>6946</v>
      </c>
      <c r="F25" s="13">
        <v>22470</v>
      </c>
      <c r="G25" s="13">
        <v>26223</v>
      </c>
      <c r="H25" s="13">
        <v>20115</v>
      </c>
      <c r="I25" s="13">
        <v>14099</v>
      </c>
      <c r="J25" s="13">
        <v>3506</v>
      </c>
      <c r="K25" s="13">
        <v>5943</v>
      </c>
      <c r="L25" s="13">
        <v>13345</v>
      </c>
      <c r="M25" s="13">
        <v>20879</v>
      </c>
      <c r="N25" s="13">
        <v>17953</v>
      </c>
      <c r="O25" s="11">
        <f t="shared" si="2"/>
        <v>269639</v>
      </c>
      <c r="P25" s="43"/>
      <c r="Q25"/>
      <c r="R25"/>
    </row>
    <row r="26" spans="1:18" ht="17.25" customHeight="1">
      <c r="A26" s="12" t="s">
        <v>37</v>
      </c>
      <c r="B26" s="13">
        <v>9853</v>
      </c>
      <c r="C26" s="13">
        <v>12477</v>
      </c>
      <c r="D26" s="13">
        <v>13905</v>
      </c>
      <c r="E26" s="13">
        <v>1438</v>
      </c>
      <c r="F26" s="13">
        <v>7973</v>
      </c>
      <c r="G26" s="13">
        <v>7711</v>
      </c>
      <c r="H26" s="13">
        <v>6494</v>
      </c>
      <c r="I26" s="13">
        <v>4984</v>
      </c>
      <c r="J26" s="13">
        <v>1109</v>
      </c>
      <c r="K26" s="13">
        <v>1814</v>
      </c>
      <c r="L26" s="13">
        <v>5059</v>
      </c>
      <c r="M26" s="13">
        <v>6281</v>
      </c>
      <c r="N26" s="13">
        <v>5893</v>
      </c>
      <c r="O26" s="11">
        <f t="shared" si="2"/>
        <v>84991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1154</v>
      </c>
      <c r="O27" s="11">
        <f t="shared" si="2"/>
        <v>1154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20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20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31270.08</v>
      </c>
      <c r="O37" s="23">
        <f>SUM(B37:N37)</f>
        <v>31270.08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509012.92</v>
      </c>
      <c r="C49" s="22">
        <f aca="true" t="shared" si="11" ref="C49:N49">+C50+C62</f>
        <v>759778.32</v>
      </c>
      <c r="D49" s="22">
        <f t="shared" si="11"/>
        <v>873992.09</v>
      </c>
      <c r="E49" s="22">
        <f t="shared" si="11"/>
        <v>136464.95</v>
      </c>
      <c r="F49" s="22">
        <f t="shared" si="11"/>
        <v>363244.06</v>
      </c>
      <c r="G49" s="22">
        <f t="shared" si="11"/>
        <v>444229.9</v>
      </c>
      <c r="H49" s="22">
        <f t="shared" si="11"/>
        <v>421589.57999999996</v>
      </c>
      <c r="I49" s="22">
        <f>+I50+I62</f>
        <v>343632.42</v>
      </c>
      <c r="J49" s="22">
        <f t="shared" si="11"/>
        <v>99472.02</v>
      </c>
      <c r="K49" s="22">
        <f>+K50+K62</f>
        <v>133177.87</v>
      </c>
      <c r="L49" s="22">
        <f>+L50+L62</f>
        <v>311156.91</v>
      </c>
      <c r="M49" s="22">
        <f>+M50+M62</f>
        <v>458423.88</v>
      </c>
      <c r="N49" s="22">
        <f t="shared" si="11"/>
        <v>425467.26</v>
      </c>
      <c r="O49" s="22">
        <f>SUM(B49:N49)</f>
        <v>5279642.18</v>
      </c>
      <c r="P49"/>
      <c r="Q49"/>
      <c r="R49"/>
    </row>
    <row r="50" spans="1:18" ht="17.25" customHeight="1">
      <c r="A50" s="16" t="s">
        <v>55</v>
      </c>
      <c r="B50" s="23">
        <f>SUM(B51:B61)</f>
        <v>492313.23</v>
      </c>
      <c r="C50" s="23">
        <f aca="true" t="shared" si="12" ref="C50:N50">SUM(C51:C61)</f>
        <v>736626.75</v>
      </c>
      <c r="D50" s="23">
        <f t="shared" si="12"/>
        <v>865883.58</v>
      </c>
      <c r="E50" s="23">
        <f t="shared" si="12"/>
        <v>136464.95</v>
      </c>
      <c r="F50" s="23">
        <f t="shared" si="12"/>
        <v>355033.85</v>
      </c>
      <c r="G50" s="23">
        <f t="shared" si="12"/>
        <v>421148.83</v>
      </c>
      <c r="H50" s="23">
        <f t="shared" si="12"/>
        <v>421589.57999999996</v>
      </c>
      <c r="I50" s="23">
        <f>SUM(I51:I61)</f>
        <v>334894.41</v>
      </c>
      <c r="J50" s="23">
        <f t="shared" si="12"/>
        <v>97972.95</v>
      </c>
      <c r="K50" s="23">
        <f>SUM(K51:K61)</f>
        <v>125338.69</v>
      </c>
      <c r="L50" s="23">
        <f>SUM(L51:L61)</f>
        <v>309692.5</v>
      </c>
      <c r="M50" s="23">
        <f>SUM(M51:M61)</f>
        <v>449903.02</v>
      </c>
      <c r="N50" s="23">
        <f t="shared" si="12"/>
        <v>418084.23</v>
      </c>
      <c r="O50" s="23">
        <f>SUM(B50:N50)</f>
        <v>5164946.57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488221.55</v>
      </c>
      <c r="C51" s="23">
        <f t="shared" si="13"/>
        <v>730853.03</v>
      </c>
      <c r="D51" s="23">
        <f t="shared" si="13"/>
        <v>859497.82</v>
      </c>
      <c r="E51" s="23">
        <f t="shared" si="13"/>
        <v>136464.95</v>
      </c>
      <c r="F51" s="23">
        <f t="shared" si="13"/>
        <v>352816.81</v>
      </c>
      <c r="G51" s="23">
        <f t="shared" si="13"/>
        <v>417703.43</v>
      </c>
      <c r="H51" s="23">
        <f t="shared" si="13"/>
        <v>412824.88</v>
      </c>
      <c r="I51" s="23">
        <f t="shared" si="13"/>
        <v>331517.49</v>
      </c>
      <c r="J51" s="23">
        <f t="shared" si="13"/>
        <v>96629.03</v>
      </c>
      <c r="K51" s="23">
        <f t="shared" si="13"/>
        <v>124114.61</v>
      </c>
      <c r="L51" s="23">
        <f t="shared" si="13"/>
        <v>307436.94</v>
      </c>
      <c r="M51" s="23">
        <f t="shared" si="13"/>
        <v>447296.5</v>
      </c>
      <c r="N51" s="23">
        <f t="shared" si="13"/>
        <v>383099.11</v>
      </c>
      <c r="O51" s="23">
        <f>SUM(B51:N51)</f>
        <v>5088476.15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31270.08</v>
      </c>
      <c r="O55" s="23">
        <f>SUM(B55:N55)</f>
        <v>31270.08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8210.21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7383.03</v>
      </c>
      <c r="O62" s="36">
        <f>SUM(B62:N62)</f>
        <v>114695.61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-56906.2</v>
      </c>
      <c r="C66" s="35">
        <f t="shared" si="14"/>
        <v>-85654.6</v>
      </c>
      <c r="D66" s="35">
        <f t="shared" si="14"/>
        <v>-77553.12999999999</v>
      </c>
      <c r="E66" s="35">
        <f t="shared" si="14"/>
        <v>-59586.78</v>
      </c>
      <c r="F66" s="35">
        <f t="shared" si="14"/>
        <v>-36640.3</v>
      </c>
      <c r="G66" s="35">
        <f t="shared" si="14"/>
        <v>-46143.3</v>
      </c>
      <c r="H66" s="35">
        <f t="shared" si="14"/>
        <v>-39721.23</v>
      </c>
      <c r="I66" s="35">
        <f t="shared" si="14"/>
        <v>-21633.3</v>
      </c>
      <c r="J66" s="35">
        <f t="shared" si="14"/>
        <v>-6419.9</v>
      </c>
      <c r="K66" s="35">
        <f t="shared" si="14"/>
        <v>-13519.2</v>
      </c>
      <c r="L66" s="35">
        <f t="shared" si="14"/>
        <v>-19900.4</v>
      </c>
      <c r="M66" s="35">
        <f t="shared" si="14"/>
        <v>-34516.1</v>
      </c>
      <c r="N66" s="35">
        <f t="shared" si="14"/>
        <v>-53388.8</v>
      </c>
      <c r="O66" s="35">
        <f aca="true" t="shared" si="15" ref="O66:O74">SUM(B66:N66)</f>
        <v>-551583.24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-56906.2</v>
      </c>
      <c r="C67" s="35">
        <f t="shared" si="16"/>
        <v>-82091.3</v>
      </c>
      <c r="D67" s="35">
        <f t="shared" si="16"/>
        <v>-76449.7</v>
      </c>
      <c r="E67" s="35">
        <f t="shared" si="16"/>
        <v>-9515.9</v>
      </c>
      <c r="F67" s="35">
        <f t="shared" si="16"/>
        <v>-36640.3</v>
      </c>
      <c r="G67" s="35">
        <f t="shared" si="16"/>
        <v>-46143.3</v>
      </c>
      <c r="H67" s="35">
        <f t="shared" si="16"/>
        <v>-39327.8</v>
      </c>
      <c r="I67" s="35">
        <f t="shared" si="16"/>
        <v>-21633.3</v>
      </c>
      <c r="J67" s="35">
        <f t="shared" si="16"/>
        <v>-6419.9</v>
      </c>
      <c r="K67" s="35">
        <f t="shared" si="16"/>
        <v>-13519.2</v>
      </c>
      <c r="L67" s="35">
        <f t="shared" si="16"/>
        <v>-19900.4</v>
      </c>
      <c r="M67" s="35">
        <f t="shared" si="16"/>
        <v>-34516.1</v>
      </c>
      <c r="N67" s="35">
        <f t="shared" si="16"/>
        <v>-53388.8</v>
      </c>
      <c r="O67" s="35">
        <f t="shared" si="15"/>
        <v>-496452.2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-56906.2</v>
      </c>
      <c r="C68" s="57">
        <f aca="true" t="shared" si="17" ref="C68:N68">-ROUND(C9*$D$3,2)</f>
        <v>-82091.3</v>
      </c>
      <c r="D68" s="57">
        <f t="shared" si="17"/>
        <v>-76449.7</v>
      </c>
      <c r="E68" s="57">
        <f t="shared" si="17"/>
        <v>-9515.9</v>
      </c>
      <c r="F68" s="57">
        <f t="shared" si="17"/>
        <v>-36640.3</v>
      </c>
      <c r="G68" s="57">
        <f t="shared" si="17"/>
        <v>-46143.3</v>
      </c>
      <c r="H68" s="57">
        <f>-ROUND((H9+H29)*$D$3,2)</f>
        <v>-39327.8</v>
      </c>
      <c r="I68" s="57">
        <f t="shared" si="17"/>
        <v>-21633.3</v>
      </c>
      <c r="J68" s="57">
        <f t="shared" si="17"/>
        <v>-6419.9</v>
      </c>
      <c r="K68" s="57">
        <f t="shared" si="17"/>
        <v>-13519.2</v>
      </c>
      <c r="L68" s="57">
        <f t="shared" si="17"/>
        <v>-19900.4</v>
      </c>
      <c r="M68" s="57">
        <f t="shared" si="17"/>
        <v>-34516.1</v>
      </c>
      <c r="N68" s="57">
        <f t="shared" si="17"/>
        <v>-53388.8</v>
      </c>
      <c r="O68" s="57">
        <f t="shared" si="15"/>
        <v>-496452.2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-3563.3</v>
      </c>
      <c r="D74" s="35">
        <f t="shared" si="18"/>
        <v>-1103.43</v>
      </c>
      <c r="E74" s="35">
        <f t="shared" si="18"/>
        <v>-50070.88</v>
      </c>
      <c r="F74" s="35">
        <f t="shared" si="18"/>
        <v>0</v>
      </c>
      <c r="G74" s="35">
        <f t="shared" si="18"/>
        <v>0</v>
      </c>
      <c r="H74" s="35">
        <f t="shared" si="18"/>
        <v>-393.43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-55131.04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-1103.43</v>
      </c>
      <c r="E77" s="35">
        <v>-2571.74</v>
      </c>
      <c r="F77" s="35">
        <v>0</v>
      </c>
      <c r="G77" s="19">
        <v>0</v>
      </c>
      <c r="H77" s="35">
        <v>-393.43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-4068.6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35">
        <v>-3543.27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57">
        <f>SUM(B102:N102)</f>
        <v>-3543.27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452106.72</v>
      </c>
      <c r="C114" s="24">
        <f t="shared" si="20"/>
        <v>674123.7199999999</v>
      </c>
      <c r="D114" s="24">
        <f t="shared" si="20"/>
        <v>789076.0399999999</v>
      </c>
      <c r="E114" s="24">
        <f t="shared" si="20"/>
        <v>76878.17000000001</v>
      </c>
      <c r="F114" s="24">
        <f t="shared" si="20"/>
        <v>326603.76</v>
      </c>
      <c r="G114" s="24">
        <f t="shared" si="20"/>
        <v>398086.60000000003</v>
      </c>
      <c r="H114" s="24">
        <f aca="true" t="shared" si="21" ref="H114:M114">+H115+H116</f>
        <v>381868.35</v>
      </c>
      <c r="I114" s="24">
        <f t="shared" si="21"/>
        <v>321999.12</v>
      </c>
      <c r="J114" s="24">
        <f t="shared" si="21"/>
        <v>91553.05</v>
      </c>
      <c r="K114" s="24">
        <f t="shared" si="21"/>
        <v>119658.67000000001</v>
      </c>
      <c r="L114" s="24">
        <f t="shared" si="21"/>
        <v>291256.50999999995</v>
      </c>
      <c r="M114" s="24">
        <f t="shared" si="21"/>
        <v>423907.78</v>
      </c>
      <c r="N114" s="24">
        <f>+N115+N116</f>
        <v>372078.46</v>
      </c>
      <c r="O114" s="41">
        <f t="shared" si="19"/>
        <v>4719196.95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435407.02999999997</v>
      </c>
      <c r="C115" s="24">
        <f t="shared" si="22"/>
        <v>650972.1499999999</v>
      </c>
      <c r="D115" s="24">
        <f t="shared" si="22"/>
        <v>788330.45</v>
      </c>
      <c r="E115" s="24">
        <f t="shared" si="22"/>
        <v>76878.17000000001</v>
      </c>
      <c r="F115" s="24">
        <f t="shared" si="22"/>
        <v>318393.55</v>
      </c>
      <c r="G115" s="24">
        <f t="shared" si="22"/>
        <v>375005.53</v>
      </c>
      <c r="H115" s="24">
        <f aca="true" t="shared" si="23" ref="H115:M115">+H50+H67+H74+H111</f>
        <v>381868.35</v>
      </c>
      <c r="I115" s="24">
        <f t="shared" si="23"/>
        <v>313261.11</v>
      </c>
      <c r="J115" s="24">
        <f t="shared" si="23"/>
        <v>91553.05</v>
      </c>
      <c r="K115" s="24">
        <f t="shared" si="23"/>
        <v>111819.49</v>
      </c>
      <c r="L115" s="24">
        <f t="shared" si="23"/>
        <v>289792.1</v>
      </c>
      <c r="M115" s="24">
        <f t="shared" si="23"/>
        <v>415386.92000000004</v>
      </c>
      <c r="N115" s="24">
        <f>+N50+N67+N74+N111</f>
        <v>364695.43</v>
      </c>
      <c r="O115" s="41">
        <f t="shared" si="19"/>
        <v>4613363.33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745.5900000000001</v>
      </c>
      <c r="E116" s="24">
        <f t="shared" si="24"/>
        <v>0</v>
      </c>
      <c r="F116" s="24">
        <f t="shared" si="24"/>
        <v>8210.21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0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7383.03</v>
      </c>
      <c r="O116" s="41">
        <f t="shared" si="19"/>
        <v>105833.61999999998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35">
        <v>-7362.92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35">
        <v>-12624.31</v>
      </c>
      <c r="K117" s="57">
        <v>0</v>
      </c>
      <c r="L117" s="57">
        <v>0</v>
      </c>
      <c r="M117" s="57">
        <v>0</v>
      </c>
      <c r="N117" s="19">
        <v>0</v>
      </c>
      <c r="O117" s="41">
        <f t="shared" si="19"/>
        <v>-19987.23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57">
        <f>IF(J112+J62+J116+J117&lt;0,J112+J62+J76+J117,0)</f>
        <v>-11125.24</v>
      </c>
      <c r="K118" s="19">
        <v>0</v>
      </c>
      <c r="L118" s="19">
        <v>0</v>
      </c>
      <c r="M118" s="19">
        <v>0</v>
      </c>
      <c r="N118" s="19">
        <v>0</v>
      </c>
      <c r="O118" s="41">
        <f t="shared" si="19"/>
        <v>-11125.24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4719196.95</v>
      </c>
      <c r="P122" s="45"/>
    </row>
    <row r="123" spans="1:15" ht="18.75" customHeight="1">
      <c r="A123" s="26" t="s">
        <v>118</v>
      </c>
      <c r="B123" s="27">
        <v>51939.99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51939.99</v>
      </c>
    </row>
    <row r="124" spans="1:15" ht="18.75" customHeight="1">
      <c r="A124" s="26" t="s">
        <v>119</v>
      </c>
      <c r="B124" s="27">
        <v>400166.74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400166.74</v>
      </c>
    </row>
    <row r="125" spans="1:15" ht="18.75" customHeight="1">
      <c r="A125" s="26" t="s">
        <v>120</v>
      </c>
      <c r="B125" s="38">
        <v>0</v>
      </c>
      <c r="C125" s="27">
        <v>674123.72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674123.72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129816.08</v>
      </c>
      <c r="O139" s="39">
        <f t="shared" si="26"/>
        <v>129816.08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242262.37</v>
      </c>
      <c r="O140" s="39">
        <f t="shared" si="26"/>
        <v>242262.37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76878.17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76878.17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326603.76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326603.76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381868.35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381868.35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91553.05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91553.05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119658.67</v>
      </c>
      <c r="L147" s="38">
        <v>0</v>
      </c>
      <c r="M147" s="38">
        <v>0</v>
      </c>
      <c r="N147" s="38">
        <v>0</v>
      </c>
      <c r="O147" s="39">
        <f t="shared" si="27"/>
        <v>119658.67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398086.59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398086.59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321999.12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321999.12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291256.52</v>
      </c>
      <c r="M152" s="38">
        <v>0</v>
      </c>
      <c r="N152" s="38">
        <v>0</v>
      </c>
      <c r="O152" s="39">
        <f t="shared" si="27"/>
        <v>291256.52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789076.04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789076.04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423907.78</v>
      </c>
      <c r="N154" s="75">
        <v>0</v>
      </c>
      <c r="O154" s="74">
        <f t="shared" si="27"/>
        <v>423907.78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2019-07-04T20:10:00Z</dcterms:modified>
  <cp:category/>
  <cp:version/>
  <cp:contentType/>
  <cp:contentStatus/>
</cp:coreProperties>
</file>