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<sst xmlns="http://schemas.openxmlformats.org/spreadsheetml/2006/main" count="169" uniqueCount="163">
  <si>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</si>
  <si>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</si>
  <si>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</si>
  <si>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</si>
  <si>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</si>
  <si>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</si>
  <si>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</si>
  <si>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</si>
  <si>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</si>
  <si>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</si>
  <si>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</si>
  <si>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</si>
  <si>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</si>
  <si>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</si>
  <si>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</si>
  <si>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</si>
  <si>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</si>
  <si>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</si>
  <si>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</si>
  <si>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</si>
  <si>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</si>
  <si>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</si>
  <si>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</si>
  <si>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</si>
  <si>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</si>
  <si>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</si>
  <si>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</si>
  <si>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</si>
  <si>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</si>
  <si>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</si>
  <si>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</si>
  <si>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</si>
  <si>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</si>
  <si>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</si>
  <si>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</si>
  <si>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</si>
  <si>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</si>
  <si>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</si>
  <si>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</si>
  <si>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</si>
  <si>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</si>
  <si>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</si>
  <si>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</si>
  <si>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</si>
  <si>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</si>
  <si>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</si>
  <si>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</si>
  <si>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</si>
  <si>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</si>
  <si>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</si>
  <si>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</si>
  <si>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</si>
  <si>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</si>
  <si>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</si>
  <si>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</si>
  <si>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</si>
  <si>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</si>
  <si>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</si>
  <si>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</si>
  <si>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</si>
  <si>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</si>
  <si>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</si>
  <si>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</si>
  <si>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</si>
  <si>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</si>
  <si>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</si>
  <si>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</si>
  <si>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</si>
  <si>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</si>
  <si>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</si>
  <si>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</si>
  <si>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</si>
  <si>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</si>
  <si>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</si>
  <si>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</si>
  <si>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</si>
  <si>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</si>
  <si>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</si>
  <si>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</si>
  <si>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</si>
  <si>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</si>
  <si>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</si>
  <si>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</si>
  <si>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</si>
  <si>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</si>
  <si>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</si>
  <si>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</si>
  <si>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</si>
  <si>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</si>
  <si>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</si>
  <si>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</si>
  <si>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</si>
  <si>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</si>
  <si>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</si>
  <si>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</si>
  <si>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</si>
  <si>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</si>
  <si>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</si>
  <si>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</si>
  <si>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</si>
  <si>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</si>
  <si>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</si>
  <si>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</si>
  <si>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</si>
  <si>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</si>
  <si>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</si>
  <si>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</si>
  <si>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</si>
  <si>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</si>
  <si>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</si>
  <si>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</si>
  <si>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</si>
  <si>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</si>
  <si>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</si>
  <si>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</si>
  <si>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</si>
  <si>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</si>
  <si>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</si>
  <si>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</si>
  <si>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</si>
  <si>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</si>
  <si>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</si>
  <si>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</si>
  <si>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</si>
  <si>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</si>
  <si>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</si>
  <si>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</si>
  <si>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</si>
  <si>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</si>
  <si>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</si>
  <si>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</si>
  <si>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</si>
  <si>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</si>
  <si>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</si>
  <si>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</si>
  <si>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</si>
  <si>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</si>
  <si>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</si>
  <si>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</si>
  <si>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</si>
  <si>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</si>
  <si>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</si>
  <si>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</si>
  <si>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</si>
  <si>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</si>
  <si>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</si>
  <si>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</si>
  <si>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</si>
  <si>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</si>
  <si>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</si>
  <si>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</si>
  <si>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</si>
  <si>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</si>
  <si>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</si>
  <si>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</si>
  <si>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</si>
  <si>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</si>
  <si>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</si>
  <si>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28/06/19 - VENCIMENTO 05/07/19</t>
  </si>
  <si>
    <t>7.3. Revisão de Remuneração pelo Transporte Coletivo ¹</t>
  </si>
  <si>
    <t>7.4. Revisão de Remuneração pelo Serviço Atende ²</t>
  </si>
  <si>
    <t>¹ Pagamento de combustível não fóssil de fev e mar/19.</t>
  </si>
  <si>
    <t>² Frota operacional e horas extras de mai/19.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</si>
</sst>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33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150</v>
      </c>
      <c r="E5" s="72" t="s">
        <v>29</v>
      </c>
      <c r="F5" s="72" t="s">
        <v>28</v>
      </c>
      <c r="G5" s="28" t="s">
        <v>148</v>
      </c>
      <c r="H5" s="28" t="s">
        <v>140</v>
      </c>
      <c r="I5" s="28" t="s">
        <v>149</v>
      </c>
      <c r="J5" s="28" t="s">
        <v>141</v>
      </c>
      <c r="K5" s="28" t="s">
        <v>142</v>
      </c>
      <c r="L5" s="28" t="s">
        <v>150</v>
      </c>
      <c r="M5" s="28" t="s">
        <v>156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139</v>
      </c>
      <c r="F6" s="3" t="s">
        <v>139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526977</v>
      </c>
      <c r="C7" s="9">
        <f t="shared" si="0"/>
        <v>697615</v>
      </c>
      <c r="D7" s="9">
        <f t="shared" si="0"/>
        <v>678970</v>
      </c>
      <c r="E7" s="9">
        <f>+E8+E20+E24+E27</f>
        <v>104162</v>
      </c>
      <c r="F7" s="9">
        <f>+F8+F20+F24+F27</f>
        <v>292341</v>
      </c>
      <c r="G7" s="9">
        <f t="shared" si="0"/>
        <v>447167</v>
      </c>
      <c r="H7" s="9">
        <f t="shared" si="0"/>
        <v>336609</v>
      </c>
      <c r="I7" s="9">
        <f t="shared" si="0"/>
        <v>281671</v>
      </c>
      <c r="J7" s="9">
        <f t="shared" si="0"/>
        <v>136402</v>
      </c>
      <c r="K7" s="9">
        <f t="shared" si="0"/>
        <v>142724</v>
      </c>
      <c r="L7" s="9">
        <f t="shared" si="0"/>
        <v>304683</v>
      </c>
      <c r="M7" s="9">
        <f t="shared" si="0"/>
        <v>438028</v>
      </c>
      <c r="N7" s="9">
        <f t="shared" si="0"/>
        <v>461513</v>
      </c>
      <c r="O7" s="9">
        <f t="shared" si="0"/>
        <v>4848862</v>
      </c>
      <c r="P7" s="43"/>
      <c r="Q7"/>
      <c r="R7"/>
    </row>
    <row r="8" spans="1:18" ht="17.25" customHeight="1">
      <c r="A8" s="10" t="s">
        <v>35</v>
      </c>
      <c r="B8" s="11">
        <f>B9+B12+B16</f>
        <v>261835</v>
      </c>
      <c r="C8" s="11">
        <f aca="true" t="shared" si="1" ref="C8:N8">C9+C12+C16</f>
        <v>355256</v>
      </c>
      <c r="D8" s="11">
        <f t="shared" si="1"/>
        <v>322103</v>
      </c>
      <c r="E8" s="11">
        <f>E9+E12+E16</f>
        <v>47206</v>
      </c>
      <c r="F8" s="11">
        <f>F9+F12+F16</f>
        <v>139436</v>
      </c>
      <c r="G8" s="11">
        <f t="shared" si="1"/>
        <v>229508</v>
      </c>
      <c r="H8" s="11">
        <f t="shared" si="1"/>
        <v>177545</v>
      </c>
      <c r="I8" s="11">
        <f t="shared" si="1"/>
        <v>127462</v>
      </c>
      <c r="J8" s="11">
        <f t="shared" si="1"/>
        <v>70778</v>
      </c>
      <c r="K8" s="11">
        <f t="shared" si="1"/>
        <v>73669</v>
      </c>
      <c r="L8" s="11">
        <f t="shared" si="1"/>
        <v>142630</v>
      </c>
      <c r="M8" s="11">
        <f t="shared" si="1"/>
        <v>217070</v>
      </c>
      <c r="N8" s="11">
        <f t="shared" si="1"/>
        <v>248155</v>
      </c>
      <c r="O8" s="11">
        <f aca="true" t="shared" si="2" ref="O8:O27">SUM(B8:N8)</f>
        <v>2412653</v>
      </c>
      <c r="P8"/>
      <c r="Q8"/>
      <c r="R8"/>
    </row>
    <row r="9" spans="1:18" ht="17.25" customHeight="1">
      <c r="A9" s="15" t="s">
        <v>13</v>
      </c>
      <c r="B9" s="13">
        <f>+B10+B11</f>
        <v>32659</v>
      </c>
      <c r="C9" s="13">
        <f aca="true" t="shared" si="3" ref="C9:N9">+C10+C11</f>
        <v>45722</v>
      </c>
      <c r="D9" s="13">
        <f t="shared" si="3"/>
        <v>39181</v>
      </c>
      <c r="E9" s="13">
        <f>+E10+E11</f>
        <v>7017</v>
      </c>
      <c r="F9" s="13">
        <f>+F10+F11</f>
        <v>15279</v>
      </c>
      <c r="G9" s="13">
        <f t="shared" si="3"/>
        <v>27940</v>
      </c>
      <c r="H9" s="13">
        <f t="shared" si="3"/>
        <v>21535</v>
      </c>
      <c r="I9" s="13">
        <f t="shared" si="3"/>
        <v>11108</v>
      </c>
      <c r="J9" s="13">
        <f t="shared" si="3"/>
        <v>5834</v>
      </c>
      <c r="K9" s="13">
        <f t="shared" si="3"/>
        <v>7549</v>
      </c>
      <c r="L9" s="13">
        <f t="shared" si="3"/>
        <v>9153</v>
      </c>
      <c r="M9" s="13">
        <f t="shared" si="3"/>
        <v>17180</v>
      </c>
      <c r="N9" s="13">
        <f t="shared" si="3"/>
        <v>37331</v>
      </c>
      <c r="O9" s="11">
        <f t="shared" si="2"/>
        <v>277488</v>
      </c>
      <c r="P9"/>
      <c r="Q9"/>
      <c r="R9"/>
    </row>
    <row r="10" spans="1:18" ht="17.25" customHeight="1">
      <c r="A10" s="29" t="s">
        <v>14</v>
      </c>
      <c r="B10" s="13">
        <v>32659</v>
      </c>
      <c r="C10" s="13">
        <v>45722</v>
      </c>
      <c r="D10" s="13">
        <v>39181</v>
      </c>
      <c r="E10" s="13">
        <v>7017</v>
      </c>
      <c r="F10" s="13">
        <v>15279</v>
      </c>
      <c r="G10" s="13">
        <v>27940</v>
      </c>
      <c r="H10" s="13">
        <v>21535</v>
      </c>
      <c r="I10" s="13">
        <v>11108</v>
      </c>
      <c r="J10" s="13">
        <v>5834</v>
      </c>
      <c r="K10" s="13">
        <v>7549</v>
      </c>
      <c r="L10" s="13">
        <v>9153</v>
      </c>
      <c r="M10" s="13">
        <v>17180</v>
      </c>
      <c r="N10" s="13">
        <v>37331</v>
      </c>
      <c r="O10" s="11">
        <f t="shared" si="2"/>
        <v>277488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217010</v>
      </c>
      <c r="C12" s="17">
        <f t="shared" si="4"/>
        <v>292500</v>
      </c>
      <c r="D12" s="17">
        <f t="shared" si="4"/>
        <v>268116</v>
      </c>
      <c r="E12" s="17">
        <f>SUM(E13:E15)</f>
        <v>37616</v>
      </c>
      <c r="F12" s="17">
        <f>SUM(F13:F15)</f>
        <v>117444</v>
      </c>
      <c r="G12" s="17">
        <f t="shared" si="4"/>
        <v>191119</v>
      </c>
      <c r="H12" s="17">
        <f t="shared" si="4"/>
        <v>147397</v>
      </c>
      <c r="I12" s="17">
        <f t="shared" si="4"/>
        <v>108856</v>
      </c>
      <c r="J12" s="17">
        <f t="shared" si="4"/>
        <v>60550</v>
      </c>
      <c r="K12" s="17">
        <f t="shared" si="4"/>
        <v>62317</v>
      </c>
      <c r="L12" s="17">
        <f t="shared" si="4"/>
        <v>124643</v>
      </c>
      <c r="M12" s="17">
        <f t="shared" si="4"/>
        <v>187944</v>
      </c>
      <c r="N12" s="17">
        <f t="shared" si="4"/>
        <v>198876</v>
      </c>
      <c r="O12" s="11">
        <f t="shared" si="2"/>
        <v>2014388</v>
      </c>
      <c r="P12"/>
      <c r="Q12"/>
      <c r="R12"/>
    </row>
    <row r="13" spans="1:18" s="60" customFormat="1" ht="17.25" customHeight="1">
      <c r="A13" s="65" t="s">
        <v>16</v>
      </c>
      <c r="B13" s="66">
        <v>104655</v>
      </c>
      <c r="C13" s="66">
        <v>148871</v>
      </c>
      <c r="D13" s="66">
        <v>141616</v>
      </c>
      <c r="E13" s="66">
        <v>21207</v>
      </c>
      <c r="F13" s="66">
        <v>62289</v>
      </c>
      <c r="G13" s="66">
        <v>96082</v>
      </c>
      <c r="H13" s="66">
        <v>72224</v>
      </c>
      <c r="I13" s="66">
        <v>57627</v>
      </c>
      <c r="J13" s="66">
        <v>29217</v>
      </c>
      <c r="K13" s="66">
        <v>30576</v>
      </c>
      <c r="L13" s="66">
        <v>61655</v>
      </c>
      <c r="M13" s="66">
        <v>89493</v>
      </c>
      <c r="N13" s="66">
        <v>92188</v>
      </c>
      <c r="O13" s="67">
        <f t="shared" si="2"/>
        <v>1007700</v>
      </c>
      <c r="P13" s="68"/>
      <c r="Q13" s="69"/>
      <c r="R13"/>
    </row>
    <row r="14" spans="1:18" s="60" customFormat="1" ht="17.25" customHeight="1">
      <c r="A14" s="65" t="s">
        <v>17</v>
      </c>
      <c r="B14" s="66">
        <v>101956</v>
      </c>
      <c r="C14" s="66">
        <v>127574</v>
      </c>
      <c r="D14" s="66">
        <v>115917</v>
      </c>
      <c r="E14" s="66">
        <v>14228</v>
      </c>
      <c r="F14" s="66">
        <v>51184</v>
      </c>
      <c r="G14" s="66">
        <v>85669</v>
      </c>
      <c r="H14" s="66">
        <v>68610</v>
      </c>
      <c r="I14" s="66">
        <v>47060</v>
      </c>
      <c r="J14" s="66">
        <v>28977</v>
      </c>
      <c r="K14" s="66">
        <v>29292</v>
      </c>
      <c r="L14" s="66">
        <v>59115</v>
      </c>
      <c r="M14" s="66">
        <v>91139</v>
      </c>
      <c r="N14" s="66">
        <v>91506</v>
      </c>
      <c r="O14" s="67">
        <f t="shared" si="2"/>
        <v>912227</v>
      </c>
      <c r="P14" s="68"/>
      <c r="Q14"/>
      <c r="R14"/>
    </row>
    <row r="15" spans="1:18" ht="17.25" customHeight="1">
      <c r="A15" s="14" t="s">
        <v>18</v>
      </c>
      <c r="B15" s="13">
        <v>10399</v>
      </c>
      <c r="C15" s="13">
        <v>16055</v>
      </c>
      <c r="D15" s="13">
        <v>10583</v>
      </c>
      <c r="E15" s="13">
        <v>2181</v>
      </c>
      <c r="F15" s="13">
        <v>3971</v>
      </c>
      <c r="G15" s="13">
        <v>9368</v>
      </c>
      <c r="H15" s="13">
        <v>6563</v>
      </c>
      <c r="I15" s="13">
        <v>4169</v>
      </c>
      <c r="J15" s="13">
        <v>2356</v>
      </c>
      <c r="K15" s="13">
        <v>2449</v>
      </c>
      <c r="L15" s="13">
        <v>3873</v>
      </c>
      <c r="M15" s="13">
        <v>7312</v>
      </c>
      <c r="N15" s="13">
        <v>15182</v>
      </c>
      <c r="O15" s="11">
        <f t="shared" si="2"/>
        <v>94461</v>
      </c>
      <c r="P15"/>
      <c r="Q15"/>
      <c r="R15"/>
    </row>
    <row r="16" spans="1:15" ht="17.25" customHeight="1">
      <c r="A16" s="15" t="s">
        <v>31</v>
      </c>
      <c r="B16" s="13">
        <f>B17+B18+B19</f>
        <v>12166</v>
      </c>
      <c r="C16" s="13">
        <f aca="true" t="shared" si="5" ref="C16:N16">C17+C18+C19</f>
        <v>17034</v>
      </c>
      <c r="D16" s="13">
        <f t="shared" si="5"/>
        <v>14806</v>
      </c>
      <c r="E16" s="13">
        <f>E17+E18+E19</f>
        <v>2573</v>
      </c>
      <c r="F16" s="13">
        <f>F17+F18+F19</f>
        <v>6713</v>
      </c>
      <c r="G16" s="13">
        <f t="shared" si="5"/>
        <v>10449</v>
      </c>
      <c r="H16" s="13">
        <f t="shared" si="5"/>
        <v>8613</v>
      </c>
      <c r="I16" s="13">
        <f t="shared" si="5"/>
        <v>7498</v>
      </c>
      <c r="J16" s="13">
        <f t="shared" si="5"/>
        <v>4394</v>
      </c>
      <c r="K16" s="13">
        <f t="shared" si="5"/>
        <v>3803</v>
      </c>
      <c r="L16" s="13">
        <f t="shared" si="5"/>
        <v>8834</v>
      </c>
      <c r="M16" s="13">
        <f t="shared" si="5"/>
        <v>11946</v>
      </c>
      <c r="N16" s="13">
        <f t="shared" si="5"/>
        <v>11948</v>
      </c>
      <c r="O16" s="11">
        <f t="shared" si="2"/>
        <v>120777</v>
      </c>
    </row>
    <row r="17" spans="1:18" ht="17.25" customHeight="1">
      <c r="A17" s="14" t="s">
        <v>32</v>
      </c>
      <c r="B17" s="13">
        <v>12154</v>
      </c>
      <c r="C17" s="13">
        <v>17013</v>
      </c>
      <c r="D17" s="13">
        <v>14799</v>
      </c>
      <c r="E17" s="13">
        <v>2567</v>
      </c>
      <c r="F17" s="13">
        <v>6705</v>
      </c>
      <c r="G17" s="13">
        <v>10437</v>
      </c>
      <c r="H17" s="13">
        <v>8610</v>
      </c>
      <c r="I17" s="13">
        <v>7488</v>
      </c>
      <c r="J17" s="13">
        <v>4390</v>
      </c>
      <c r="K17" s="13">
        <v>3800</v>
      </c>
      <c r="L17" s="13">
        <v>8824</v>
      </c>
      <c r="M17" s="13">
        <v>11934</v>
      </c>
      <c r="N17" s="13">
        <v>11930</v>
      </c>
      <c r="O17" s="11">
        <f t="shared" si="2"/>
        <v>120651</v>
      </c>
      <c r="P17"/>
      <c r="Q17"/>
      <c r="R17"/>
    </row>
    <row r="18" spans="1:18" ht="17.25" customHeight="1">
      <c r="A18" s="14" t="s">
        <v>33</v>
      </c>
      <c r="B18" s="13">
        <v>4</v>
      </c>
      <c r="C18" s="13">
        <v>12</v>
      </c>
      <c r="D18" s="13">
        <v>4</v>
      </c>
      <c r="E18" s="13">
        <v>4</v>
      </c>
      <c r="F18" s="13">
        <v>4</v>
      </c>
      <c r="G18" s="13">
        <v>4</v>
      </c>
      <c r="H18" s="13">
        <v>2</v>
      </c>
      <c r="I18" s="13">
        <v>8</v>
      </c>
      <c r="J18" s="13">
        <v>2</v>
      </c>
      <c r="K18" s="13">
        <v>3</v>
      </c>
      <c r="L18" s="13">
        <v>4</v>
      </c>
      <c r="M18" s="13">
        <v>12</v>
      </c>
      <c r="N18" s="13">
        <v>10</v>
      </c>
      <c r="O18" s="11">
        <f t="shared" si="2"/>
        <v>73</v>
      </c>
      <c r="P18"/>
      <c r="Q18"/>
      <c r="R18"/>
    </row>
    <row r="19" spans="1:18" ht="17.25" customHeight="1">
      <c r="A19" s="14" t="s">
        <v>34</v>
      </c>
      <c r="B19" s="13">
        <v>8</v>
      </c>
      <c r="C19" s="13">
        <v>9</v>
      </c>
      <c r="D19" s="13">
        <v>3</v>
      </c>
      <c r="E19" s="13">
        <v>2</v>
      </c>
      <c r="F19" s="13">
        <v>4</v>
      </c>
      <c r="G19" s="13">
        <v>8</v>
      </c>
      <c r="H19" s="13">
        <v>1</v>
      </c>
      <c r="I19" s="13">
        <v>2</v>
      </c>
      <c r="J19" s="13">
        <v>2</v>
      </c>
      <c r="K19" s="13">
        <v>0</v>
      </c>
      <c r="L19" s="13">
        <v>6</v>
      </c>
      <c r="M19" s="13">
        <v>0</v>
      </c>
      <c r="N19" s="13">
        <v>8</v>
      </c>
      <c r="O19" s="11">
        <f t="shared" si="2"/>
        <v>53</v>
      </c>
      <c r="P19"/>
      <c r="Q19"/>
      <c r="R19"/>
    </row>
    <row r="20" spans="1:18" ht="17.25" customHeight="1">
      <c r="A20" s="16" t="s">
        <v>19</v>
      </c>
      <c r="B20" s="11">
        <f>+B21+B22+B23</f>
        <v>153762</v>
      </c>
      <c r="C20" s="11">
        <f aca="true" t="shared" si="6" ref="C20:N20">+C21+C22+C23</f>
        <v>180895</v>
      </c>
      <c r="D20" s="11">
        <f t="shared" si="6"/>
        <v>188537</v>
      </c>
      <c r="E20" s="11">
        <f>+E21+E22+E23</f>
        <v>29197</v>
      </c>
      <c r="F20" s="11">
        <f>+F21+F22+F23</f>
        <v>76810</v>
      </c>
      <c r="G20" s="11">
        <f t="shared" si="6"/>
        <v>114480</v>
      </c>
      <c r="H20" s="11">
        <f t="shared" si="6"/>
        <v>90023</v>
      </c>
      <c r="I20" s="11">
        <f t="shared" si="6"/>
        <v>101343</v>
      </c>
      <c r="J20" s="11">
        <f t="shared" si="6"/>
        <v>46940</v>
      </c>
      <c r="K20" s="11">
        <f t="shared" si="6"/>
        <v>46403</v>
      </c>
      <c r="L20" s="11">
        <f t="shared" si="6"/>
        <v>111798</v>
      </c>
      <c r="M20" s="11">
        <f t="shared" si="6"/>
        <v>150519</v>
      </c>
      <c r="N20" s="11">
        <f t="shared" si="6"/>
        <v>120695</v>
      </c>
      <c r="O20" s="11">
        <f t="shared" si="2"/>
        <v>1411402</v>
      </c>
      <c r="P20"/>
      <c r="Q20"/>
      <c r="R20"/>
    </row>
    <row r="21" spans="1:18" s="60" customFormat="1" ht="17.25" customHeight="1">
      <c r="A21" s="54" t="s">
        <v>20</v>
      </c>
      <c r="B21" s="66">
        <v>81124</v>
      </c>
      <c r="C21" s="66">
        <v>103265</v>
      </c>
      <c r="D21" s="66">
        <v>111377</v>
      </c>
      <c r="E21" s="66">
        <v>18367</v>
      </c>
      <c r="F21" s="66">
        <v>44533</v>
      </c>
      <c r="G21" s="66">
        <v>66246</v>
      </c>
      <c r="H21" s="66">
        <v>49121</v>
      </c>
      <c r="I21" s="66">
        <v>59500</v>
      </c>
      <c r="J21" s="66">
        <v>24683</v>
      </c>
      <c r="K21" s="66">
        <v>25362</v>
      </c>
      <c r="L21" s="66">
        <v>59943</v>
      </c>
      <c r="M21" s="66">
        <v>77908</v>
      </c>
      <c r="N21" s="66">
        <v>66932</v>
      </c>
      <c r="O21" s="67">
        <f t="shared" si="2"/>
        <v>788361</v>
      </c>
      <c r="P21" s="68"/>
      <c r="Q21"/>
      <c r="R21"/>
    </row>
    <row r="22" spans="1:18" s="60" customFormat="1" ht="17.25" customHeight="1">
      <c r="A22" s="54" t="s">
        <v>21</v>
      </c>
      <c r="B22" s="66">
        <v>67501</v>
      </c>
      <c r="C22" s="66">
        <v>71153</v>
      </c>
      <c r="D22" s="66">
        <v>71726</v>
      </c>
      <c r="E22" s="66">
        <v>9892</v>
      </c>
      <c r="F22" s="66">
        <v>30364</v>
      </c>
      <c r="G22" s="66">
        <v>44851</v>
      </c>
      <c r="H22" s="66">
        <v>38144</v>
      </c>
      <c r="I22" s="66">
        <v>39167</v>
      </c>
      <c r="J22" s="66">
        <v>21005</v>
      </c>
      <c r="K22" s="66">
        <v>19799</v>
      </c>
      <c r="L22" s="66">
        <v>49218</v>
      </c>
      <c r="M22" s="66">
        <v>68444</v>
      </c>
      <c r="N22" s="66">
        <v>48481</v>
      </c>
      <c r="O22" s="67">
        <f t="shared" si="2"/>
        <v>579745</v>
      </c>
      <c r="P22" s="68"/>
      <c r="Q22"/>
      <c r="R22"/>
    </row>
    <row r="23" spans="1:18" ht="17.25" customHeight="1">
      <c r="A23" s="12" t="s">
        <v>22</v>
      </c>
      <c r="B23" s="13">
        <v>5137</v>
      </c>
      <c r="C23" s="13">
        <v>6477</v>
      </c>
      <c r="D23" s="13">
        <v>5434</v>
      </c>
      <c r="E23" s="13">
        <v>938</v>
      </c>
      <c r="F23" s="13">
        <v>1913</v>
      </c>
      <c r="G23" s="13">
        <v>3383</v>
      </c>
      <c r="H23" s="13">
        <v>2758</v>
      </c>
      <c r="I23" s="13">
        <v>2676</v>
      </c>
      <c r="J23" s="13">
        <v>1252</v>
      </c>
      <c r="K23" s="13">
        <v>1242</v>
      </c>
      <c r="L23" s="13">
        <v>2637</v>
      </c>
      <c r="M23" s="13">
        <v>4167</v>
      </c>
      <c r="N23" s="13">
        <v>5282</v>
      </c>
      <c r="O23" s="11">
        <f t="shared" si="2"/>
        <v>43296</v>
      </c>
      <c r="P23"/>
      <c r="Q23"/>
      <c r="R23"/>
    </row>
    <row r="24" spans="1:18" ht="17.25" customHeight="1">
      <c r="A24" s="16" t="s">
        <v>23</v>
      </c>
      <c r="B24" s="13">
        <f>+B25+B26</f>
        <v>111380</v>
      </c>
      <c r="C24" s="13">
        <f aca="true" t="shared" si="7" ref="C24:N24">+C25+C26</f>
        <v>161464</v>
      </c>
      <c r="D24" s="13">
        <f t="shared" si="7"/>
        <v>168330</v>
      </c>
      <c r="E24" s="13">
        <f>+E25+E26</f>
        <v>27759</v>
      </c>
      <c r="F24" s="13">
        <f>+F25+F26</f>
        <v>76095</v>
      </c>
      <c r="G24" s="13">
        <f t="shared" si="7"/>
        <v>103179</v>
      </c>
      <c r="H24" s="13">
        <f t="shared" si="7"/>
        <v>69041</v>
      </c>
      <c r="I24" s="13">
        <f t="shared" si="7"/>
        <v>52866</v>
      </c>
      <c r="J24" s="13">
        <f t="shared" si="7"/>
        <v>18684</v>
      </c>
      <c r="K24" s="13">
        <f t="shared" si="7"/>
        <v>22652</v>
      </c>
      <c r="L24" s="13">
        <f t="shared" si="7"/>
        <v>50255</v>
      </c>
      <c r="M24" s="13">
        <f t="shared" si="7"/>
        <v>70439</v>
      </c>
      <c r="N24" s="13">
        <f t="shared" si="7"/>
        <v>85165</v>
      </c>
      <c r="O24" s="11">
        <f t="shared" si="2"/>
        <v>1017309</v>
      </c>
      <c r="P24" s="44"/>
      <c r="Q24"/>
      <c r="R24"/>
    </row>
    <row r="25" spans="1:18" ht="17.25" customHeight="1">
      <c r="A25" s="12" t="s">
        <v>36</v>
      </c>
      <c r="B25" s="13">
        <v>78104</v>
      </c>
      <c r="C25" s="13">
        <v>117905</v>
      </c>
      <c r="D25" s="13">
        <v>121921</v>
      </c>
      <c r="E25" s="13">
        <v>21681</v>
      </c>
      <c r="F25" s="13">
        <v>52867</v>
      </c>
      <c r="G25" s="13">
        <v>76638</v>
      </c>
      <c r="H25" s="13">
        <v>48975</v>
      </c>
      <c r="I25" s="13">
        <v>37572</v>
      </c>
      <c r="J25" s="13">
        <v>13736</v>
      </c>
      <c r="K25" s="13">
        <v>17153</v>
      </c>
      <c r="L25" s="13">
        <v>34206</v>
      </c>
      <c r="M25" s="13">
        <v>51348</v>
      </c>
      <c r="N25" s="13">
        <v>60724</v>
      </c>
      <c r="O25" s="11">
        <f t="shared" si="2"/>
        <v>732830</v>
      </c>
      <c r="P25" s="43"/>
      <c r="Q25"/>
      <c r="R25"/>
    </row>
    <row r="26" spans="1:18" ht="17.25" customHeight="1">
      <c r="A26" s="12" t="s">
        <v>37</v>
      </c>
      <c r="B26" s="13">
        <v>33276</v>
      </c>
      <c r="C26" s="13">
        <v>43559</v>
      </c>
      <c r="D26" s="13">
        <v>46409</v>
      </c>
      <c r="E26" s="13">
        <v>6078</v>
      </c>
      <c r="F26" s="13">
        <v>23228</v>
      </c>
      <c r="G26" s="13">
        <v>26541</v>
      </c>
      <c r="H26" s="13">
        <v>20066</v>
      </c>
      <c r="I26" s="13">
        <v>15294</v>
      </c>
      <c r="J26" s="13">
        <v>4948</v>
      </c>
      <c r="K26" s="13">
        <v>5499</v>
      </c>
      <c r="L26" s="13">
        <v>16049</v>
      </c>
      <c r="M26" s="13">
        <v>19091</v>
      </c>
      <c r="N26" s="13">
        <v>24441</v>
      </c>
      <c r="O26" s="11">
        <f t="shared" si="2"/>
        <v>284479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7498</v>
      </c>
      <c r="O27" s="11">
        <f t="shared" si="2"/>
        <v>7498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60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10680.91</v>
      </c>
      <c r="O37" s="23">
        <f>SUM(B37:N37)</f>
        <v>10680.91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1739385.43</v>
      </c>
      <c r="C49" s="22">
        <f aca="true" t="shared" si="11" ref="C49:N49">+C50+C62</f>
        <v>2570970.7</v>
      </c>
      <c r="D49" s="22">
        <f t="shared" si="11"/>
        <v>2820934.4099999997</v>
      </c>
      <c r="E49" s="22">
        <f t="shared" si="11"/>
        <v>549839.95</v>
      </c>
      <c r="F49" s="22">
        <f t="shared" si="11"/>
        <v>1000148.1799999999</v>
      </c>
      <c r="G49" s="22">
        <f t="shared" si="11"/>
        <v>1723032.5399999998</v>
      </c>
      <c r="H49" s="22">
        <f t="shared" si="11"/>
        <v>1320256.4600000002</v>
      </c>
      <c r="I49" s="22">
        <f>+I50+I62</f>
        <v>1145602.9300000002</v>
      </c>
      <c r="J49" s="22">
        <f t="shared" si="11"/>
        <v>475746.32</v>
      </c>
      <c r="K49" s="22">
        <f>+K50+K62</f>
        <v>455952.88</v>
      </c>
      <c r="L49" s="22">
        <f>+L50+L62</f>
        <v>1022190.2000000001</v>
      </c>
      <c r="M49" s="22">
        <f>+M50+M62</f>
        <v>1500161.2300000002</v>
      </c>
      <c r="N49" s="22">
        <f t="shared" si="11"/>
        <v>1574827.73</v>
      </c>
      <c r="O49" s="22">
        <f>SUM(B49:N49)</f>
        <v>17899048.96</v>
      </c>
      <c r="P49"/>
      <c r="Q49"/>
      <c r="R49"/>
    </row>
    <row r="50" spans="1:18" ht="17.25" customHeight="1">
      <c r="A50" s="16" t="s">
        <v>55</v>
      </c>
      <c r="B50" s="23">
        <f>SUM(B51:B61)</f>
        <v>1722685.74</v>
      </c>
      <c r="C50" s="23">
        <f aca="true" t="shared" si="12" ref="C50:N50">SUM(C51:C61)</f>
        <v>2547819.1300000004</v>
      </c>
      <c r="D50" s="23">
        <f t="shared" si="12"/>
        <v>2812825.9</v>
      </c>
      <c r="E50" s="23">
        <f t="shared" si="12"/>
        <v>549839.95</v>
      </c>
      <c r="F50" s="23">
        <f t="shared" si="12"/>
        <v>989071.11</v>
      </c>
      <c r="G50" s="23">
        <f t="shared" si="12"/>
        <v>1699951.4699999997</v>
      </c>
      <c r="H50" s="23">
        <f t="shared" si="12"/>
        <v>1320256.4600000002</v>
      </c>
      <c r="I50" s="23">
        <f>SUM(I51:I61)</f>
        <v>1136864.9200000002</v>
      </c>
      <c r="J50" s="23">
        <f t="shared" si="12"/>
        <v>474247.25</v>
      </c>
      <c r="K50" s="23">
        <f>SUM(K51:K61)</f>
        <v>448113.7</v>
      </c>
      <c r="L50" s="23">
        <f>SUM(L51:L61)</f>
        <v>1020725.79</v>
      </c>
      <c r="M50" s="23">
        <f>SUM(M51:M61)</f>
        <v>1491640.37</v>
      </c>
      <c r="N50" s="23">
        <f t="shared" si="12"/>
        <v>1565357.51</v>
      </c>
      <c r="O50" s="23">
        <f>SUM(B50:N50)</f>
        <v>17779399.300000004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1657026.48</v>
      </c>
      <c r="C51" s="23">
        <f t="shared" si="13"/>
        <v>2460697.39</v>
      </c>
      <c r="D51" s="23">
        <f t="shared" si="13"/>
        <v>2624830.12</v>
      </c>
      <c r="E51" s="23">
        <f t="shared" si="13"/>
        <v>549839.95</v>
      </c>
      <c r="F51" s="23">
        <f t="shared" si="13"/>
        <v>962386.57</v>
      </c>
      <c r="G51" s="23">
        <f t="shared" si="13"/>
        <v>1502704.7</v>
      </c>
      <c r="H51" s="23">
        <f t="shared" si="13"/>
        <v>1233133.41</v>
      </c>
      <c r="I51" s="23">
        <f t="shared" si="13"/>
        <v>964976.68</v>
      </c>
      <c r="J51" s="23">
        <f t="shared" si="13"/>
        <v>415903.34</v>
      </c>
      <c r="K51" s="23">
        <f t="shared" si="13"/>
        <v>390093.24</v>
      </c>
      <c r="L51" s="23">
        <f t="shared" si="13"/>
        <v>866335.64</v>
      </c>
      <c r="M51" s="23">
        <f t="shared" si="13"/>
        <v>1272427.54</v>
      </c>
      <c r="N51" s="23">
        <f t="shared" si="13"/>
        <v>1497701.99</v>
      </c>
      <c r="O51" s="23">
        <f>SUM(B51:N51)</f>
        <v>16398057.050000003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138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10680.91</v>
      </c>
      <c r="O55" s="23">
        <f>SUM(B55:N55)</f>
        <v>10680.91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61567.58</v>
      </c>
      <c r="C61" s="19">
        <v>81348.02</v>
      </c>
      <c r="D61" s="19">
        <v>181610.02</v>
      </c>
      <c r="E61" s="19">
        <v>0</v>
      </c>
      <c r="F61" s="19">
        <v>24467.5</v>
      </c>
      <c r="G61" s="19">
        <v>193801.37</v>
      </c>
      <c r="H61" s="19">
        <v>78358.35</v>
      </c>
      <c r="I61" s="19">
        <v>168511.32</v>
      </c>
      <c r="J61" s="19">
        <v>56999.99</v>
      </c>
      <c r="K61" s="19">
        <v>56796.38</v>
      </c>
      <c r="L61" s="19">
        <v>152134.59</v>
      </c>
      <c r="M61" s="19">
        <v>216606.31</v>
      </c>
      <c r="N61" s="19">
        <v>53259.57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11077.07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119649.66000000002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-53213.96999999998</v>
      </c>
      <c r="C66" s="35">
        <f t="shared" si="14"/>
        <v>-196359.14999999997</v>
      </c>
      <c r="D66" s="35">
        <f t="shared" si="14"/>
        <v>-286289.95</v>
      </c>
      <c r="E66" s="35">
        <f t="shared" si="14"/>
        <v>-151518.38</v>
      </c>
      <c r="F66" s="35">
        <f t="shared" si="14"/>
        <v>-75066.7</v>
      </c>
      <c r="G66" s="35">
        <f t="shared" si="14"/>
        <v>-217041.89</v>
      </c>
      <c r="H66" s="35">
        <f t="shared" si="14"/>
        <v>-59980.08</v>
      </c>
      <c r="I66" s="35">
        <f t="shared" si="14"/>
        <v>-176292.4</v>
      </c>
      <c r="J66" s="35">
        <f t="shared" si="14"/>
        <v>-50102.130000000005</v>
      </c>
      <c r="K66" s="35">
        <f t="shared" si="14"/>
        <v>899090.28</v>
      </c>
      <c r="L66" s="35">
        <f t="shared" si="14"/>
        <v>-94695.28</v>
      </c>
      <c r="M66" s="35">
        <f t="shared" si="14"/>
        <v>-128313.78999999998</v>
      </c>
      <c r="N66" s="35">
        <f t="shared" si="14"/>
        <v>-138333.04</v>
      </c>
      <c r="O66" s="35">
        <f aca="true" t="shared" si="15" ref="O66:O74">SUM(B66:N66)</f>
        <v>-728116.48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-193269.08</v>
      </c>
      <c r="C67" s="35">
        <f t="shared" si="16"/>
        <v>-201687.44999999998</v>
      </c>
      <c r="D67" s="35">
        <f t="shared" si="16"/>
        <v>-190816.03999999998</v>
      </c>
      <c r="E67" s="35">
        <f t="shared" si="16"/>
        <v>-30173.1</v>
      </c>
      <c r="F67" s="35">
        <f t="shared" si="16"/>
        <v>-65699.7</v>
      </c>
      <c r="G67" s="35">
        <f t="shared" si="16"/>
        <v>-207450.83000000002</v>
      </c>
      <c r="H67" s="35">
        <f t="shared" si="16"/>
        <v>-92858.5</v>
      </c>
      <c r="I67" s="35">
        <f t="shared" si="16"/>
        <v>-127821.37</v>
      </c>
      <c r="J67" s="35">
        <f t="shared" si="16"/>
        <v>-34887.5</v>
      </c>
      <c r="K67" s="35">
        <f t="shared" si="16"/>
        <v>-46318.14</v>
      </c>
      <c r="L67" s="35">
        <f t="shared" si="16"/>
        <v>-59716.25</v>
      </c>
      <c r="M67" s="35">
        <f t="shared" si="16"/>
        <v>-105644.43999999999</v>
      </c>
      <c r="N67" s="35">
        <f t="shared" si="16"/>
        <v>-160523.3</v>
      </c>
      <c r="O67" s="35">
        <f t="shared" si="15"/>
        <v>-1516865.6999999997</v>
      </c>
      <c r="P67"/>
      <c r="Q67"/>
      <c r="R67"/>
    </row>
    <row r="68" spans="1:18" s="60" customFormat="1" ht="18.75" customHeight="1">
      <c r="A68" s="54" t="s">
        <v>137</v>
      </c>
      <c r="B68" s="57">
        <f>-ROUND(B9*$D$3,2)</f>
        <v>-140433.7</v>
      </c>
      <c r="C68" s="57">
        <f aca="true" t="shared" si="17" ref="C68:N68">-ROUND(C9*$D$3,2)</f>
        <v>-196604.6</v>
      </c>
      <c r="D68" s="57">
        <f t="shared" si="17"/>
        <v>-168478.3</v>
      </c>
      <c r="E68" s="57">
        <f t="shared" si="17"/>
        <v>-30173.1</v>
      </c>
      <c r="F68" s="57">
        <f t="shared" si="17"/>
        <v>-65699.7</v>
      </c>
      <c r="G68" s="57">
        <f t="shared" si="17"/>
        <v>-120142</v>
      </c>
      <c r="H68" s="57">
        <f>-ROUND((H9+H29)*$D$3,2)</f>
        <v>-92858.5</v>
      </c>
      <c r="I68" s="57">
        <f t="shared" si="17"/>
        <v>-47764.4</v>
      </c>
      <c r="J68" s="57">
        <f t="shared" si="17"/>
        <v>-25086.2</v>
      </c>
      <c r="K68" s="57">
        <f t="shared" si="17"/>
        <v>-32460.7</v>
      </c>
      <c r="L68" s="57">
        <f t="shared" si="17"/>
        <v>-39357.9</v>
      </c>
      <c r="M68" s="57">
        <f t="shared" si="17"/>
        <v>-73874</v>
      </c>
      <c r="N68" s="57">
        <f t="shared" si="17"/>
        <v>-160523.3</v>
      </c>
      <c r="O68" s="57">
        <f t="shared" si="15"/>
        <v>-1193456.4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-25.8</v>
      </c>
      <c r="C70" s="35">
        <v>-12.9</v>
      </c>
      <c r="D70" s="19">
        <v>-81.7</v>
      </c>
      <c r="E70" s="19">
        <v>0</v>
      </c>
      <c r="F70" s="19">
        <v>0</v>
      </c>
      <c r="G70" s="19">
        <v>-94.6</v>
      </c>
      <c r="H70" s="19">
        <v>0</v>
      </c>
      <c r="I70" s="19">
        <v>-94.6</v>
      </c>
      <c r="J70" s="35">
        <v>-5.56</v>
      </c>
      <c r="K70" s="19">
        <v>-7.86</v>
      </c>
      <c r="L70" s="19">
        <v>-11.55</v>
      </c>
      <c r="M70" s="19">
        <v>-18.03</v>
      </c>
      <c r="N70" s="19">
        <v>0</v>
      </c>
      <c r="O70" s="35">
        <f t="shared" si="15"/>
        <v>-352.6</v>
      </c>
      <c r="P70"/>
      <c r="Q70"/>
      <c r="R70"/>
    </row>
    <row r="71" spans="1:18" ht="18.75" customHeight="1">
      <c r="A71" s="12" t="s">
        <v>71</v>
      </c>
      <c r="B71" s="35">
        <v>-1788.8</v>
      </c>
      <c r="C71" s="35">
        <v>-541.8</v>
      </c>
      <c r="D71" s="19">
        <v>-541.8</v>
      </c>
      <c r="E71" s="19">
        <v>0</v>
      </c>
      <c r="F71" s="19">
        <v>0</v>
      </c>
      <c r="G71" s="19">
        <v>-993.3</v>
      </c>
      <c r="H71" s="19">
        <v>0</v>
      </c>
      <c r="I71" s="19">
        <v>-632.1</v>
      </c>
      <c r="J71" s="35">
        <v>-54.5</v>
      </c>
      <c r="K71" s="19">
        <v>-77.05</v>
      </c>
      <c r="L71" s="19">
        <v>-113.2</v>
      </c>
      <c r="M71" s="19">
        <v>-176.65</v>
      </c>
      <c r="N71" s="19">
        <v>0</v>
      </c>
      <c r="O71" s="35">
        <f t="shared" si="15"/>
        <v>-4919.2</v>
      </c>
      <c r="P71"/>
      <c r="Q71"/>
      <c r="R71"/>
    </row>
    <row r="72" spans="1:18" ht="18.75" customHeight="1">
      <c r="A72" s="12" t="s">
        <v>72</v>
      </c>
      <c r="B72" s="35">
        <v>-51020.78</v>
      </c>
      <c r="C72" s="35">
        <v>-4528.15</v>
      </c>
      <c r="D72" s="19">
        <v>-21714.24</v>
      </c>
      <c r="E72" s="19">
        <v>0</v>
      </c>
      <c r="F72" s="19">
        <v>0</v>
      </c>
      <c r="G72" s="19">
        <v>-86220.93</v>
      </c>
      <c r="H72" s="19">
        <v>0</v>
      </c>
      <c r="I72" s="19">
        <v>-79330.27</v>
      </c>
      <c r="J72" s="35">
        <v>-9741.24</v>
      </c>
      <c r="K72" s="19">
        <v>-13772.53</v>
      </c>
      <c r="L72" s="19">
        <v>-20233.6</v>
      </c>
      <c r="M72" s="19">
        <v>-31575.76</v>
      </c>
      <c r="N72" s="19">
        <v>0</v>
      </c>
      <c r="O72" s="35">
        <f t="shared" si="15"/>
        <v>-318137.5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-23499.03</v>
      </c>
      <c r="C74" s="57">
        <f t="shared" si="18"/>
        <v>-69658.88</v>
      </c>
      <c r="D74" s="35">
        <f t="shared" si="18"/>
        <v>-71893.97</v>
      </c>
      <c r="E74" s="35">
        <f t="shared" si="18"/>
        <v>-121345.28000000001</v>
      </c>
      <c r="F74" s="35">
        <f t="shared" si="18"/>
        <v>-20753.14</v>
      </c>
      <c r="G74" s="35">
        <f t="shared" si="18"/>
        <v>-37838.94</v>
      </c>
      <c r="H74" s="35">
        <f t="shared" si="18"/>
        <v>-20531.579999999998</v>
      </c>
      <c r="I74" s="35">
        <f t="shared" si="18"/>
        <v>-36482.69</v>
      </c>
      <c r="J74" s="35">
        <f t="shared" si="18"/>
        <v>-12672.18</v>
      </c>
      <c r="K74" s="35">
        <f t="shared" si="18"/>
        <v>941365.27</v>
      </c>
      <c r="L74" s="35">
        <f t="shared" si="18"/>
        <v>-38190.69</v>
      </c>
      <c r="M74" s="35">
        <f t="shared" si="18"/>
        <v>-19306.379999999997</v>
      </c>
      <c r="N74" s="57">
        <f t="shared" si="18"/>
        <v>-39447.14</v>
      </c>
      <c r="O74" s="57">
        <f t="shared" si="15"/>
        <v>429745.36999999994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-16038.43</v>
      </c>
      <c r="C79" s="35">
        <v>-23282.64</v>
      </c>
      <c r="D79" s="35">
        <v>-22010.01</v>
      </c>
      <c r="E79" s="35">
        <v>-5563.69</v>
      </c>
      <c r="F79" s="35">
        <v>-11470.01</v>
      </c>
      <c r="G79" s="35">
        <v>-15434.74</v>
      </c>
      <c r="H79" s="35">
        <v>-11470.01</v>
      </c>
      <c r="I79" s="35">
        <v>-9740.53</v>
      </c>
      <c r="J79" s="35">
        <v>-4568.42</v>
      </c>
      <c r="K79" s="35">
        <v>-4568.42</v>
      </c>
      <c r="L79" s="35">
        <v>-9283.69</v>
      </c>
      <c r="M79" s="35">
        <v>-13901.06</v>
      </c>
      <c r="N79" s="35">
        <v>-15826.33</v>
      </c>
      <c r="O79" s="57">
        <f>SUM(B79:N79)</f>
        <v>-163157.97999999998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35">
        <v>-7460.6</v>
      </c>
      <c r="C81" s="35">
        <v>-46356.21</v>
      </c>
      <c r="D81" s="35">
        <v>-48780.63</v>
      </c>
      <c r="E81" s="35">
        <v>-5710.58</v>
      </c>
      <c r="F81" s="35">
        <v>-9283.13</v>
      </c>
      <c r="G81" s="35">
        <v>-22404.2</v>
      </c>
      <c r="H81" s="35">
        <v>-8196.44</v>
      </c>
      <c r="I81" s="35">
        <v>-25798.56</v>
      </c>
      <c r="J81" s="35">
        <v>-8103.76</v>
      </c>
      <c r="K81" s="35">
        <v>-14066.31</v>
      </c>
      <c r="L81" s="35">
        <v>-28907</v>
      </c>
      <c r="M81" s="35">
        <v>-4967.22</v>
      </c>
      <c r="N81" s="35">
        <v>-23620.81</v>
      </c>
      <c r="O81" s="57">
        <f>SUM(B81:N81)</f>
        <v>-253655.45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35">
        <v>-471.8</v>
      </c>
      <c r="I85" s="35">
        <v>-943.6</v>
      </c>
      <c r="J85" s="19">
        <v>0</v>
      </c>
      <c r="K85" s="19">
        <v>0</v>
      </c>
      <c r="L85" s="19">
        <v>0</v>
      </c>
      <c r="M85" s="35">
        <v>-438.1</v>
      </c>
      <c r="N85" s="19">
        <v>0</v>
      </c>
      <c r="O85" s="57">
        <f>SUM(B85:N85)</f>
        <v>-1853.5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5">
        <v>960000</v>
      </c>
      <c r="L87" s="19">
        <v>0</v>
      </c>
      <c r="M87" s="19">
        <v>0</v>
      </c>
      <c r="N87" s="19">
        <v>0</v>
      </c>
      <c r="O87" s="57">
        <f>SUM(B87:N87)</f>
        <v>960000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159</v>
      </c>
      <c r="B111" s="35">
        <v>160983.16</v>
      </c>
      <c r="C111" s="35">
        <v>93100</v>
      </c>
      <c r="D111" s="19">
        <v>0</v>
      </c>
      <c r="E111" s="19">
        <v>0</v>
      </c>
      <c r="F111" s="19">
        <v>0</v>
      </c>
      <c r="G111" s="19">
        <v>0</v>
      </c>
      <c r="H111" s="35">
        <v>53410</v>
      </c>
      <c r="I111" s="19">
        <v>0</v>
      </c>
      <c r="J111" s="35">
        <v>13080</v>
      </c>
      <c r="K111" s="35">
        <v>9265</v>
      </c>
      <c r="L111" s="19">
        <v>0</v>
      </c>
      <c r="M111" s="19">
        <v>0</v>
      </c>
      <c r="N111" s="35">
        <v>78914.73</v>
      </c>
      <c r="O111" s="35">
        <f aca="true" t="shared" si="19" ref="O111:O118">SUM(B111:N111)</f>
        <v>408752.89</v>
      </c>
      <c r="P111" s="46"/>
      <c r="Q111"/>
      <c r="R111"/>
    </row>
    <row r="112" spans="1:18" ht="18.75" customHeight="1">
      <c r="A112" s="16" t="s">
        <v>160</v>
      </c>
      <c r="B112" s="35">
        <v>2570.98</v>
      </c>
      <c r="C112" s="35">
        <v>-18112.82</v>
      </c>
      <c r="D112" s="35">
        <v>-23579.94</v>
      </c>
      <c r="E112" s="19">
        <v>0</v>
      </c>
      <c r="F112" s="35">
        <v>11386.14</v>
      </c>
      <c r="G112" s="35">
        <v>28247.88</v>
      </c>
      <c r="H112" s="19">
        <v>0</v>
      </c>
      <c r="I112" s="35">
        <v>-11988.34</v>
      </c>
      <c r="J112" s="35">
        <v>-15622.45</v>
      </c>
      <c r="K112" s="35">
        <v>-5221.85</v>
      </c>
      <c r="L112" s="35">
        <v>3211.66</v>
      </c>
      <c r="M112" s="35">
        <v>-3362.97</v>
      </c>
      <c r="N112" s="35">
        <v>-17277.33</v>
      </c>
      <c r="O112" s="35">
        <f t="shared" si="19"/>
        <v>-49749.04000000001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110</v>
      </c>
      <c r="B114" s="24">
        <f aca="true" t="shared" si="20" ref="B114:G114">+B115+B116</f>
        <v>1686171.4599999997</v>
      </c>
      <c r="C114" s="24">
        <f t="shared" si="20"/>
        <v>2374611.5500000003</v>
      </c>
      <c r="D114" s="24">
        <f t="shared" si="20"/>
        <v>2550115.8899999997</v>
      </c>
      <c r="E114" s="24">
        <f t="shared" si="20"/>
        <v>398321.56999999995</v>
      </c>
      <c r="F114" s="24">
        <f t="shared" si="20"/>
        <v>925081.48</v>
      </c>
      <c r="G114" s="24">
        <f t="shared" si="20"/>
        <v>1505990.6499999997</v>
      </c>
      <c r="H114" s="24">
        <f aca="true" t="shared" si="21" ref="H114:M114">+H115+H116</f>
        <v>1260276.3800000001</v>
      </c>
      <c r="I114" s="24">
        <f t="shared" si="21"/>
        <v>972560.8600000001</v>
      </c>
      <c r="J114" s="24">
        <f t="shared" si="21"/>
        <v>439767.57</v>
      </c>
      <c r="K114" s="24">
        <f t="shared" si="21"/>
        <v>1355043.1600000001</v>
      </c>
      <c r="L114" s="24">
        <f t="shared" si="21"/>
        <v>927494.92</v>
      </c>
      <c r="M114" s="24">
        <f t="shared" si="21"/>
        <v>1371847.4400000002</v>
      </c>
      <c r="N114" s="24">
        <f>+N115+N116</f>
        <v>1444301.8</v>
      </c>
      <c r="O114" s="41">
        <f t="shared" si="19"/>
        <v>17211584.73</v>
      </c>
      <c r="P114" s="63"/>
    </row>
    <row r="115" spans="1:16" ht="18" customHeight="1">
      <c r="A115" s="16" t="s">
        <v>111</v>
      </c>
      <c r="B115" s="24">
        <f aca="true" t="shared" si="22" ref="B115:G115">+B50+B67+B74+B111</f>
        <v>1666900.7899999998</v>
      </c>
      <c r="C115" s="24">
        <f t="shared" si="22"/>
        <v>2369572.8000000003</v>
      </c>
      <c r="D115" s="24">
        <f t="shared" si="22"/>
        <v>2550115.8899999997</v>
      </c>
      <c r="E115" s="24">
        <f t="shared" si="22"/>
        <v>398321.56999999995</v>
      </c>
      <c r="F115" s="24">
        <f t="shared" si="22"/>
        <v>902618.27</v>
      </c>
      <c r="G115" s="24">
        <f t="shared" si="22"/>
        <v>1454661.6999999997</v>
      </c>
      <c r="H115" s="24">
        <f aca="true" t="shared" si="23" ref="H115:M115">+H50+H67+H74+H111</f>
        <v>1260276.3800000001</v>
      </c>
      <c r="I115" s="24">
        <f t="shared" si="23"/>
        <v>972560.8600000001</v>
      </c>
      <c r="J115" s="24">
        <f t="shared" si="23"/>
        <v>439767.57</v>
      </c>
      <c r="K115" s="24">
        <f t="shared" si="23"/>
        <v>1352425.83</v>
      </c>
      <c r="L115" s="24">
        <f t="shared" si="23"/>
        <v>922818.8500000001</v>
      </c>
      <c r="M115" s="24">
        <f t="shared" si="23"/>
        <v>1366689.5500000003</v>
      </c>
      <c r="N115" s="24">
        <f>+N50+N67+N74+N111</f>
        <v>1444301.8</v>
      </c>
      <c r="O115" s="41">
        <f t="shared" si="19"/>
        <v>17101031.86</v>
      </c>
      <c r="P115" s="45"/>
    </row>
    <row r="116" spans="1:16" ht="18.75" customHeight="1">
      <c r="A116" s="16" t="s">
        <v>112</v>
      </c>
      <c r="B116" s="24">
        <f aca="true" t="shared" si="24" ref="B116:G116">IF(+B62+B112+B117&lt;0,0,(B62+B112+B117))</f>
        <v>19270.67</v>
      </c>
      <c r="C116" s="24">
        <f t="shared" si="24"/>
        <v>5038.75</v>
      </c>
      <c r="D116" s="24">
        <f t="shared" si="24"/>
        <v>0</v>
      </c>
      <c r="E116" s="24">
        <f t="shared" si="24"/>
        <v>0</v>
      </c>
      <c r="F116" s="24">
        <f t="shared" si="24"/>
        <v>22463.21</v>
      </c>
      <c r="G116" s="24">
        <f t="shared" si="24"/>
        <v>51328.95</v>
      </c>
      <c r="H116" s="24">
        <f aca="true" t="shared" si="25" ref="H116:M116">IF(+H62+H112+H117&lt;0,0,(H62+H112+H117))</f>
        <v>0</v>
      </c>
      <c r="I116" s="24">
        <f t="shared" si="25"/>
        <v>0</v>
      </c>
      <c r="J116" s="24">
        <f t="shared" si="25"/>
        <v>0</v>
      </c>
      <c r="K116" s="24">
        <f t="shared" si="25"/>
        <v>2617.33</v>
      </c>
      <c r="L116" s="24">
        <f t="shared" si="25"/>
        <v>4676.07</v>
      </c>
      <c r="M116" s="24">
        <f t="shared" si="25"/>
        <v>5157.890000000001</v>
      </c>
      <c r="N116" s="24">
        <f>IF(+N62+N112+N117&lt;0,0,(N62+N112+N117))</f>
        <v>0</v>
      </c>
      <c r="O116" s="41">
        <f t="shared" si="19"/>
        <v>110552.86999999998</v>
      </c>
      <c r="P116" s="64"/>
    </row>
    <row r="117" spans="1:17" ht="18.75" customHeight="1">
      <c r="A117" s="16" t="s">
        <v>113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114</v>
      </c>
      <c r="B118" s="19">
        <v>0</v>
      </c>
      <c r="C118" s="19">
        <v>0</v>
      </c>
      <c r="D118" s="57">
        <f>IF(D112+D62+D116+D117&lt;0,D112+D62+D76+D117,0)</f>
        <v>-15471.429999999998</v>
      </c>
      <c r="E118" s="19">
        <v>0</v>
      </c>
      <c r="F118" s="19">
        <v>0</v>
      </c>
      <c r="G118" s="19">
        <v>0</v>
      </c>
      <c r="H118" s="19">
        <v>0</v>
      </c>
      <c r="I118" s="57">
        <f aca="true" t="shared" si="26" ref="E118:N118">IF(I112+I62+I116+I117&lt;0,I112+I62+I76+I117,0)</f>
        <v>-3250.33</v>
      </c>
      <c r="J118" s="57">
        <f t="shared" si="26"/>
        <v>-14123.380000000001</v>
      </c>
      <c r="K118" s="19">
        <v>0</v>
      </c>
      <c r="L118" s="19">
        <v>0</v>
      </c>
      <c r="M118" s="19">
        <v>0</v>
      </c>
      <c r="N118" s="57">
        <f t="shared" si="26"/>
        <v>-7807.110000000002</v>
      </c>
      <c r="O118" s="41">
        <f t="shared" si="19"/>
        <v>-40652.25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115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17211584.73</v>
      </c>
      <c r="P122" s="45"/>
    </row>
    <row r="123" spans="1:15" ht="18.75" customHeight="1">
      <c r="A123" s="26" t="s">
        <v>116</v>
      </c>
      <c r="B123" s="27">
        <v>220549.05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7" ref="O123:O143">SUM(B123:N123)</f>
        <v>220549.05</v>
      </c>
    </row>
    <row r="124" spans="1:15" ht="18.75" customHeight="1">
      <c r="A124" s="26" t="s">
        <v>117</v>
      </c>
      <c r="B124" s="27">
        <v>1465622.41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7"/>
        <v>1465622.41</v>
      </c>
    </row>
    <row r="125" spans="1:15" ht="18.75" customHeight="1">
      <c r="A125" s="26" t="s">
        <v>118</v>
      </c>
      <c r="B125" s="38">
        <v>0</v>
      </c>
      <c r="C125" s="27">
        <v>2374611.5500000003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7"/>
        <v>2374611.5500000003</v>
      </c>
    </row>
    <row r="126" spans="1:15" ht="18.75" customHeight="1">
      <c r="A126" s="26" t="s">
        <v>119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7"/>
        <v>0</v>
      </c>
    </row>
    <row r="127" spans="1:15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7"/>
        <v>0</v>
      </c>
    </row>
    <row r="128" spans="1:15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7"/>
        <v>0</v>
      </c>
    </row>
    <row r="129" spans="1:15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7"/>
        <v>0</v>
      </c>
    </row>
    <row r="130" spans="1:15" ht="18.75" customHeight="1">
      <c r="A130" s="26" t="s">
        <v>123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7"/>
        <v>0</v>
      </c>
    </row>
    <row r="131" spans="1:15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7"/>
        <v>0</v>
      </c>
    </row>
    <row r="132" spans="1:15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7"/>
        <v>0</v>
      </c>
    </row>
    <row r="133" spans="1:15" ht="18.75" customHeight="1">
      <c r="A133" s="26" t="s">
        <v>126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7"/>
        <v>0</v>
      </c>
    </row>
    <row r="134" spans="1:15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7"/>
        <v>0</v>
      </c>
    </row>
    <row r="135" spans="1:15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7"/>
        <v>0</v>
      </c>
    </row>
    <row r="136" spans="1:15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7"/>
        <v>0</v>
      </c>
    </row>
    <row r="137" spans="1:15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7"/>
        <v>0</v>
      </c>
    </row>
    <row r="138" spans="1:15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7"/>
        <v>0</v>
      </c>
    </row>
    <row r="139" spans="1:18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514593.25</v>
      </c>
      <c r="O139" s="39">
        <f t="shared" si="27"/>
        <v>514593.25</v>
      </c>
      <c r="R139"/>
    </row>
    <row r="140" spans="1:18" ht="18.75" customHeight="1">
      <c r="A140" s="26" t="s">
        <v>133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929708.5499999999</v>
      </c>
      <c r="O140" s="39">
        <f t="shared" si="27"/>
        <v>929708.5499999999</v>
      </c>
      <c r="R140"/>
    </row>
    <row r="141" spans="1:15" ht="18.75" customHeight="1">
      <c r="A141" s="26" t="s">
        <v>134</v>
      </c>
      <c r="B141" s="38">
        <v>0</v>
      </c>
      <c r="C141" s="38">
        <v>0</v>
      </c>
      <c r="D141" s="38">
        <v>0</v>
      </c>
      <c r="E141" s="27">
        <v>398321.57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7"/>
        <v>398321.57</v>
      </c>
    </row>
    <row r="142" spans="1:15" ht="18.75" customHeight="1">
      <c r="A142" s="26" t="s">
        <v>135</v>
      </c>
      <c r="B142" s="38">
        <v>0</v>
      </c>
      <c r="C142" s="38">
        <v>0</v>
      </c>
      <c r="D142" s="38">
        <v>0</v>
      </c>
      <c r="E142" s="38">
        <v>0</v>
      </c>
      <c r="F142" s="27">
        <v>925081.49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7"/>
        <v>925081.49</v>
      </c>
    </row>
    <row r="143" spans="1:17" ht="18.75" customHeight="1">
      <c r="A143" s="26" t="s">
        <v>136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1260276.38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7"/>
        <v>1260276.38</v>
      </c>
      <c r="P143" s="71"/>
      <c r="Q143" s="71"/>
    </row>
    <row r="144" spans="1:15" ht="18.75" customHeight="1">
      <c r="A144" s="26" t="s">
        <v>143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8" ref="O144:O154">SUM(B144:N144)</f>
        <v>0</v>
      </c>
    </row>
    <row r="145" spans="1:15" ht="18" customHeight="1">
      <c r="A145" s="26" t="s">
        <v>144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8"/>
        <v>0</v>
      </c>
    </row>
    <row r="146" spans="1:15" ht="18" customHeight="1">
      <c r="A146" s="26" t="s">
        <v>145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439767.56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8"/>
        <v>439767.56</v>
      </c>
    </row>
    <row r="147" spans="1:15" ht="18" customHeight="1">
      <c r="A147" s="26" t="s">
        <v>146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1355043.1600000001</v>
      </c>
      <c r="L147" s="38">
        <v>0</v>
      </c>
      <c r="M147" s="38">
        <v>0</v>
      </c>
      <c r="N147" s="38">
        <v>0</v>
      </c>
      <c r="O147" s="39">
        <f t="shared" si="28"/>
        <v>1355043.1600000001</v>
      </c>
    </row>
    <row r="148" spans="1:16" ht="18" customHeight="1">
      <c r="A148" s="26" t="s">
        <v>147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8"/>
        <v>0</v>
      </c>
      <c r="P148"/>
    </row>
    <row r="149" spans="1:15" ht="18" customHeight="1">
      <c r="A149" s="26" t="s">
        <v>151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8"/>
        <v>0</v>
      </c>
    </row>
    <row r="150" spans="1:15" ht="18" customHeight="1">
      <c r="A150" s="26" t="s">
        <v>152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1505990.65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8"/>
        <v>1505990.65</v>
      </c>
    </row>
    <row r="151" spans="1:15" ht="18" customHeight="1">
      <c r="A151" s="26" t="s">
        <v>153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972560.86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8"/>
        <v>972560.86</v>
      </c>
    </row>
    <row r="152" spans="1:15" ht="18" customHeight="1">
      <c r="A152" s="26" t="s">
        <v>154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927494.92</v>
      </c>
      <c r="M152" s="38">
        <v>0</v>
      </c>
      <c r="N152" s="38">
        <v>0</v>
      </c>
      <c r="O152" s="39">
        <f t="shared" si="28"/>
        <v>927494.92</v>
      </c>
    </row>
    <row r="153" spans="1:15" ht="18" customHeight="1">
      <c r="A153" s="26" t="s">
        <v>155</v>
      </c>
      <c r="B153" s="38">
        <v>0</v>
      </c>
      <c r="C153" s="38">
        <v>0</v>
      </c>
      <c r="D153" s="73">
        <v>2550115.89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8"/>
        <v>2550115.89</v>
      </c>
    </row>
    <row r="154" spans="1:15" ht="18" customHeight="1">
      <c r="A154" s="77" t="s">
        <v>157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1371847.44</v>
      </c>
      <c r="N154" s="75">
        <v>0</v>
      </c>
      <c r="O154" s="74">
        <f t="shared" si="28"/>
        <v>1371847.44</v>
      </c>
    </row>
    <row r="155" ht="18" customHeight="1">
      <c r="A155" s="84" t="s">
        <v>161</v>
      </c>
    </row>
    <row r="156" ht="18" customHeight="1">
      <c r="A156" s="84" t="s">
        <v>162</v>
      </c>
    </row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2019-07-04T19:58:00Z</dcterms:modified>
  <cp:category/>
  <cp:version/>
  <cp:contentType/>
  <cp:contentStatus/>
</cp:coreProperties>
</file>