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<sst xmlns="http://schemas.openxmlformats.org/spreadsheetml/2006/main" count="167" uniqueCount="161">
  <si>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</si>
  <si>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</si>
  <si>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</si>
  <si>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</si>
  <si>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</si>
  <si>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</si>
  <si>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</si>
  <si>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</si>
  <si>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</si>
  <si>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</si>
  <si>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</si>
  <si>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</si>
  <si>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</si>
  <si>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</si>
  <si>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</si>
  <si>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</si>
  <si>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</si>
  <si>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</si>
  <si>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</si>
  <si>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</si>
  <si>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</si>
  <si>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</si>
  <si>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</si>
  <si>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</si>
  <si>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</si>
  <si>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</si>
  <si>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</si>
  <si>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</si>
  <si>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</si>
  <si>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</si>
  <si>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</si>
  <si>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</si>
  <si>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</si>
  <si>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</si>
  <si>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</si>
  <si>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</si>
  <si>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</si>
  <si>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</si>
  <si>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</si>
  <si>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</si>
  <si>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</si>
  <si>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</si>
  <si>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</si>
  <si>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</si>
  <si>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</si>
  <si>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</si>
  <si>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</si>
  <si>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</si>
  <si>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</si>
  <si>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</si>
  <si>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</si>
  <si>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</si>
  <si>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</si>
  <si>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</si>
  <si>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</si>
  <si>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</si>
  <si>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</si>
  <si>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</si>
  <si>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</si>
  <si>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</si>
  <si>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</si>
  <si>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</si>
  <si>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</si>
  <si>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</si>
  <si>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</si>
  <si>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</si>
  <si>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</si>
  <si>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</si>
  <si>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</si>
  <si>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</si>
  <si>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</si>
  <si>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</si>
  <si>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</si>
  <si>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</si>
  <si>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</si>
  <si>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</si>
  <si>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</si>
  <si>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</si>
  <si>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</si>
  <si>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</si>
  <si>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</si>
  <si>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</si>
  <si>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</si>
  <si>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</si>
  <si>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</si>
  <si>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</si>
  <si>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</si>
  <si>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</si>
  <si>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</si>
  <si>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</si>
  <si>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</si>
  <si>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</si>
  <si>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</si>
  <si>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</si>
  <si>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</si>
  <si>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</si>
  <si>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</si>
  <si>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</si>
  <si>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</si>
  <si>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</si>
  <si>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</si>
  <si>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</si>
  <si>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</si>
  <si>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</si>
  <si>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</si>
  <si>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</si>
  <si>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</si>
  <si>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</si>
  <si>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</si>
  <si>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</si>
  <si>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</si>
  <si>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</si>
  <si>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</si>
  <si>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</si>
  <si>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</si>
  <si>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</si>
  <si>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</si>
  <si>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</si>
  <si>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</si>
  <si>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</si>
  <si>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</si>
  <si>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</si>
  <si>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</si>
  <si>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</si>
  <si>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</si>
  <si>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</si>
  <si>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</si>
  <si>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</si>
  <si>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</si>
  <si>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</si>
  <si>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</si>
  <si>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</si>
  <si>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</si>
  <si>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</si>
  <si>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</si>
  <si>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</si>
  <si>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</si>
  <si>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</si>
  <si>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</si>
  <si>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</si>
  <si>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</si>
  <si>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</si>
  <si>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</si>
  <si>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</si>
  <si>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</si>
  <si>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</si>
  <si>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</si>
  <si>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</si>
  <si>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</si>
  <si>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</si>
  <si>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</si>
  <si>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</si>
  <si>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</si>
  <si>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</si>
  <si>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</si>
  <si>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</si>
  <si>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</si>
  <si>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</si>
  <si>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</si>
  <si>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</si>
  <si>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25/06/19 - VENCIMENTO 02/07/19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</si>
</sst>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544862</v>
      </c>
      <c r="C7" s="9">
        <f t="shared" si="0"/>
        <v>723629</v>
      </c>
      <c r="D7" s="9">
        <f t="shared" si="0"/>
        <v>699353</v>
      </c>
      <c r="E7" s="9">
        <f>+E8+E20+E24+E27</f>
        <v>112527</v>
      </c>
      <c r="F7" s="9">
        <f>+F8+F20+F24+F27</f>
        <v>298751</v>
      </c>
      <c r="G7" s="9">
        <f t="shared" si="0"/>
        <v>466565</v>
      </c>
      <c r="H7" s="9">
        <f t="shared" si="0"/>
        <v>342951</v>
      </c>
      <c r="I7" s="9">
        <f t="shared" si="0"/>
        <v>290583</v>
      </c>
      <c r="J7" s="9">
        <f t="shared" si="0"/>
        <v>143537</v>
      </c>
      <c r="K7" s="9">
        <f t="shared" si="0"/>
        <v>148289</v>
      </c>
      <c r="L7" s="9">
        <f t="shared" si="0"/>
        <v>313465</v>
      </c>
      <c r="M7" s="9">
        <f t="shared" si="0"/>
        <v>474760</v>
      </c>
      <c r="N7" s="9">
        <f t="shared" si="0"/>
        <v>476139</v>
      </c>
      <c r="O7" s="9">
        <f t="shared" si="0"/>
        <v>5035411</v>
      </c>
      <c r="P7" s="43"/>
      <c r="Q7"/>
      <c r="R7"/>
    </row>
    <row r="8" spans="1:18" ht="17.25" customHeight="1">
      <c r="A8" s="10" t="s">
        <v>35</v>
      </c>
      <c r="B8" s="11">
        <f>B9+B12+B16</f>
        <v>266745</v>
      </c>
      <c r="C8" s="11">
        <f aca="true" t="shared" si="1" ref="C8:N8">C9+C12+C16</f>
        <v>363163</v>
      </c>
      <c r="D8" s="11">
        <f t="shared" si="1"/>
        <v>325839</v>
      </c>
      <c r="E8" s="11">
        <f>E9+E12+E16</f>
        <v>50510</v>
      </c>
      <c r="F8" s="11">
        <f>F9+F12+F16</f>
        <v>139018</v>
      </c>
      <c r="G8" s="11">
        <f t="shared" si="1"/>
        <v>235880</v>
      </c>
      <c r="H8" s="11">
        <f t="shared" si="1"/>
        <v>179396</v>
      </c>
      <c r="I8" s="11">
        <f t="shared" si="1"/>
        <v>130499</v>
      </c>
      <c r="J8" s="11">
        <f t="shared" si="1"/>
        <v>73458</v>
      </c>
      <c r="K8" s="11">
        <f t="shared" si="1"/>
        <v>75553</v>
      </c>
      <c r="L8" s="11">
        <f t="shared" si="1"/>
        <v>144100</v>
      </c>
      <c r="M8" s="11">
        <f t="shared" si="1"/>
        <v>227672</v>
      </c>
      <c r="N8" s="11">
        <f t="shared" si="1"/>
        <v>253597</v>
      </c>
      <c r="O8" s="11">
        <f aca="true" t="shared" si="2" ref="O8:O27">SUM(B8:N8)</f>
        <v>2465430</v>
      </c>
      <c r="P8"/>
      <c r="Q8"/>
      <c r="R8"/>
    </row>
    <row r="9" spans="1:18" ht="17.25" customHeight="1">
      <c r="A9" s="15" t="s">
        <v>13</v>
      </c>
      <c r="B9" s="13">
        <f>+B10+B11</f>
        <v>30691</v>
      </c>
      <c r="C9" s="13">
        <f aca="true" t="shared" si="3" ref="C9:N9">+C10+C11</f>
        <v>43789</v>
      </c>
      <c r="D9" s="13">
        <f t="shared" si="3"/>
        <v>35579</v>
      </c>
      <c r="E9" s="13">
        <f>+E10+E11</f>
        <v>6984</v>
      </c>
      <c r="F9" s="13">
        <f>+F10+F11</f>
        <v>13810</v>
      </c>
      <c r="G9" s="13">
        <f t="shared" si="3"/>
        <v>27318</v>
      </c>
      <c r="H9" s="13">
        <f t="shared" si="3"/>
        <v>20198</v>
      </c>
      <c r="I9" s="13">
        <f t="shared" si="3"/>
        <v>10655</v>
      </c>
      <c r="J9" s="13">
        <f t="shared" si="3"/>
        <v>5827</v>
      </c>
      <c r="K9" s="13">
        <f t="shared" si="3"/>
        <v>7995</v>
      </c>
      <c r="L9" s="13">
        <f t="shared" si="3"/>
        <v>8780</v>
      </c>
      <c r="M9" s="13">
        <f t="shared" si="3"/>
        <v>18700</v>
      </c>
      <c r="N9" s="13">
        <f t="shared" si="3"/>
        <v>35908</v>
      </c>
      <c r="O9" s="11">
        <f t="shared" si="2"/>
        <v>266234</v>
      </c>
      <c r="P9"/>
      <c r="Q9"/>
      <c r="R9"/>
    </row>
    <row r="10" spans="1:18" ht="17.25" customHeight="1">
      <c r="A10" s="29" t="s">
        <v>14</v>
      </c>
      <c r="B10" s="13">
        <v>30691</v>
      </c>
      <c r="C10" s="13">
        <v>43789</v>
      </c>
      <c r="D10" s="13">
        <v>35579</v>
      </c>
      <c r="E10" s="13">
        <v>6984</v>
      </c>
      <c r="F10" s="13">
        <v>13810</v>
      </c>
      <c r="G10" s="13">
        <v>27318</v>
      </c>
      <c r="H10" s="13">
        <v>20198</v>
      </c>
      <c r="I10" s="13">
        <v>10655</v>
      </c>
      <c r="J10" s="13">
        <v>5827</v>
      </c>
      <c r="K10" s="13">
        <v>7995</v>
      </c>
      <c r="L10" s="13">
        <v>8780</v>
      </c>
      <c r="M10" s="13">
        <v>18700</v>
      </c>
      <c r="N10" s="13">
        <v>35908</v>
      </c>
      <c r="O10" s="11">
        <f t="shared" si="2"/>
        <v>266234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223720</v>
      </c>
      <c r="C12" s="17">
        <f t="shared" si="4"/>
        <v>301787</v>
      </c>
      <c r="D12" s="17">
        <f t="shared" si="4"/>
        <v>275059</v>
      </c>
      <c r="E12" s="17">
        <f>SUM(E13:E15)</f>
        <v>40826</v>
      </c>
      <c r="F12" s="17">
        <f>SUM(F13:F15)</f>
        <v>118281</v>
      </c>
      <c r="G12" s="17">
        <f t="shared" si="4"/>
        <v>197760</v>
      </c>
      <c r="H12" s="17">
        <f t="shared" si="4"/>
        <v>150245</v>
      </c>
      <c r="I12" s="17">
        <f t="shared" si="4"/>
        <v>112086</v>
      </c>
      <c r="J12" s="17">
        <f t="shared" si="4"/>
        <v>63146</v>
      </c>
      <c r="K12" s="17">
        <f t="shared" si="4"/>
        <v>63758</v>
      </c>
      <c r="L12" s="17">
        <f t="shared" si="4"/>
        <v>126315</v>
      </c>
      <c r="M12" s="17">
        <f t="shared" si="4"/>
        <v>196310</v>
      </c>
      <c r="N12" s="17">
        <f t="shared" si="4"/>
        <v>205599</v>
      </c>
      <c r="O12" s="11">
        <f t="shared" si="2"/>
        <v>2074892</v>
      </c>
      <c r="P12"/>
      <c r="Q12"/>
      <c r="R12"/>
    </row>
    <row r="13" spans="1:18" s="60" customFormat="1" ht="17.25" customHeight="1">
      <c r="A13" s="65" t="s">
        <v>16</v>
      </c>
      <c r="B13" s="66">
        <v>109190</v>
      </c>
      <c r="C13" s="66">
        <v>154365</v>
      </c>
      <c r="D13" s="66">
        <v>147595</v>
      </c>
      <c r="E13" s="66">
        <v>23240</v>
      </c>
      <c r="F13" s="66">
        <v>63267</v>
      </c>
      <c r="G13" s="66">
        <v>100571</v>
      </c>
      <c r="H13" s="66">
        <v>74596</v>
      </c>
      <c r="I13" s="66">
        <v>59601</v>
      </c>
      <c r="J13" s="66">
        <v>30654</v>
      </c>
      <c r="K13" s="66">
        <v>31606</v>
      </c>
      <c r="L13" s="66">
        <v>63044</v>
      </c>
      <c r="M13" s="66">
        <v>94641</v>
      </c>
      <c r="N13" s="66">
        <v>96956</v>
      </c>
      <c r="O13" s="67">
        <f t="shared" si="2"/>
        <v>1049326</v>
      </c>
      <c r="P13" s="68"/>
      <c r="Q13" s="69"/>
      <c r="R13"/>
    </row>
    <row r="14" spans="1:18" s="60" customFormat="1" ht="17.25" customHeight="1">
      <c r="A14" s="65" t="s">
        <v>17</v>
      </c>
      <c r="B14" s="66">
        <v>101910</v>
      </c>
      <c r="C14" s="66">
        <v>127742</v>
      </c>
      <c r="D14" s="66">
        <v>114275</v>
      </c>
      <c r="E14" s="66">
        <v>14832</v>
      </c>
      <c r="F14" s="66">
        <v>50240</v>
      </c>
      <c r="G14" s="66">
        <v>85872</v>
      </c>
      <c r="H14" s="66">
        <v>67808</v>
      </c>
      <c r="I14" s="66">
        <v>47420</v>
      </c>
      <c r="J14" s="66">
        <v>29549</v>
      </c>
      <c r="K14" s="66">
        <v>29140</v>
      </c>
      <c r="L14" s="66">
        <v>58517</v>
      </c>
      <c r="M14" s="66">
        <v>92638</v>
      </c>
      <c r="N14" s="66">
        <v>91193</v>
      </c>
      <c r="O14" s="67">
        <f t="shared" si="2"/>
        <v>911136</v>
      </c>
      <c r="P14" s="68"/>
      <c r="Q14"/>
      <c r="R14"/>
    </row>
    <row r="15" spans="1:18" ht="17.25" customHeight="1">
      <c r="A15" s="14" t="s">
        <v>18</v>
      </c>
      <c r="B15" s="13">
        <v>12620</v>
      </c>
      <c r="C15" s="13">
        <v>19680</v>
      </c>
      <c r="D15" s="13">
        <v>13189</v>
      </c>
      <c r="E15" s="13">
        <v>2754</v>
      </c>
      <c r="F15" s="13">
        <v>4774</v>
      </c>
      <c r="G15" s="13">
        <v>11317</v>
      </c>
      <c r="H15" s="13">
        <v>7841</v>
      </c>
      <c r="I15" s="13">
        <v>5065</v>
      </c>
      <c r="J15" s="13">
        <v>2943</v>
      </c>
      <c r="K15" s="13">
        <v>3012</v>
      </c>
      <c r="L15" s="13">
        <v>4754</v>
      </c>
      <c r="M15" s="13">
        <v>9031</v>
      </c>
      <c r="N15" s="13">
        <v>17450</v>
      </c>
      <c r="O15" s="11">
        <f t="shared" si="2"/>
        <v>114430</v>
      </c>
      <c r="P15"/>
      <c r="Q15"/>
      <c r="R15"/>
    </row>
    <row r="16" spans="1:15" ht="17.25" customHeight="1">
      <c r="A16" s="15" t="s">
        <v>31</v>
      </c>
      <c r="B16" s="13">
        <f>B17+B18+B19</f>
        <v>12334</v>
      </c>
      <c r="C16" s="13">
        <f aca="true" t="shared" si="5" ref="C16:N16">C17+C18+C19</f>
        <v>17587</v>
      </c>
      <c r="D16" s="13">
        <f t="shared" si="5"/>
        <v>15201</v>
      </c>
      <c r="E16" s="13">
        <f>E17+E18+E19</f>
        <v>2700</v>
      </c>
      <c r="F16" s="13">
        <f>F17+F18+F19</f>
        <v>6927</v>
      </c>
      <c r="G16" s="13">
        <f t="shared" si="5"/>
        <v>10802</v>
      </c>
      <c r="H16" s="13">
        <f t="shared" si="5"/>
        <v>8953</v>
      </c>
      <c r="I16" s="13">
        <f t="shared" si="5"/>
        <v>7758</v>
      </c>
      <c r="J16" s="13">
        <f t="shared" si="5"/>
        <v>4485</v>
      </c>
      <c r="K16" s="13">
        <f t="shared" si="5"/>
        <v>3800</v>
      </c>
      <c r="L16" s="13">
        <f t="shared" si="5"/>
        <v>9005</v>
      </c>
      <c r="M16" s="13">
        <f t="shared" si="5"/>
        <v>12662</v>
      </c>
      <c r="N16" s="13">
        <f t="shared" si="5"/>
        <v>12090</v>
      </c>
      <c r="O16" s="11">
        <f t="shared" si="2"/>
        <v>124304</v>
      </c>
    </row>
    <row r="17" spans="1:18" ht="17.25" customHeight="1">
      <c r="A17" s="14" t="s">
        <v>32</v>
      </c>
      <c r="B17" s="13">
        <v>12314</v>
      </c>
      <c r="C17" s="13">
        <v>17558</v>
      </c>
      <c r="D17" s="13">
        <v>15190</v>
      </c>
      <c r="E17" s="13">
        <v>2695</v>
      </c>
      <c r="F17" s="13">
        <v>6915</v>
      </c>
      <c r="G17" s="13">
        <v>10792</v>
      </c>
      <c r="H17" s="13">
        <v>8942</v>
      </c>
      <c r="I17" s="13">
        <v>7745</v>
      </c>
      <c r="J17" s="13">
        <v>4481</v>
      </c>
      <c r="K17" s="13">
        <v>3797</v>
      </c>
      <c r="L17" s="13">
        <v>8987</v>
      </c>
      <c r="M17" s="13">
        <v>12644</v>
      </c>
      <c r="N17" s="13">
        <v>12071</v>
      </c>
      <c r="O17" s="11">
        <f t="shared" si="2"/>
        <v>124131</v>
      </c>
      <c r="P17"/>
      <c r="Q17"/>
      <c r="R17"/>
    </row>
    <row r="18" spans="1:18" ht="17.25" customHeight="1">
      <c r="A18" s="14" t="s">
        <v>33</v>
      </c>
      <c r="B18" s="13">
        <v>4</v>
      </c>
      <c r="C18" s="13">
        <v>15</v>
      </c>
      <c r="D18" s="13">
        <v>4</v>
      </c>
      <c r="E18" s="13">
        <v>5</v>
      </c>
      <c r="F18" s="13">
        <v>5</v>
      </c>
      <c r="G18" s="13">
        <v>5</v>
      </c>
      <c r="H18" s="13">
        <v>3</v>
      </c>
      <c r="I18" s="13">
        <v>8</v>
      </c>
      <c r="J18" s="13">
        <v>2</v>
      </c>
      <c r="K18" s="13">
        <v>3</v>
      </c>
      <c r="L18" s="13">
        <v>3</v>
      </c>
      <c r="M18" s="13">
        <v>9</v>
      </c>
      <c r="N18" s="13">
        <v>9</v>
      </c>
      <c r="O18" s="11">
        <f t="shared" si="2"/>
        <v>75</v>
      </c>
      <c r="P18"/>
      <c r="Q18"/>
      <c r="R18"/>
    </row>
    <row r="19" spans="1:18" ht="17.25" customHeight="1">
      <c r="A19" s="14" t="s">
        <v>34</v>
      </c>
      <c r="B19" s="13">
        <v>16</v>
      </c>
      <c r="C19" s="13">
        <v>14</v>
      </c>
      <c r="D19" s="13">
        <v>7</v>
      </c>
      <c r="E19" s="13">
        <v>0</v>
      </c>
      <c r="F19" s="13">
        <v>7</v>
      </c>
      <c r="G19" s="13">
        <v>5</v>
      </c>
      <c r="H19" s="13">
        <v>8</v>
      </c>
      <c r="I19" s="13">
        <v>5</v>
      </c>
      <c r="J19" s="13">
        <v>2</v>
      </c>
      <c r="K19" s="13">
        <v>0</v>
      </c>
      <c r="L19" s="13">
        <v>15</v>
      </c>
      <c r="M19" s="13">
        <v>9</v>
      </c>
      <c r="N19" s="13">
        <v>10</v>
      </c>
      <c r="O19" s="11">
        <f t="shared" si="2"/>
        <v>98</v>
      </c>
      <c r="P19"/>
      <c r="Q19"/>
      <c r="R19"/>
    </row>
    <row r="20" spans="1:18" ht="17.25" customHeight="1">
      <c r="A20" s="16" t="s">
        <v>19</v>
      </c>
      <c r="B20" s="11">
        <f>+B21+B22+B23</f>
        <v>157152</v>
      </c>
      <c r="C20" s="11">
        <f aca="true" t="shared" si="6" ref="C20:N20">+C21+C22+C23</f>
        <v>184884</v>
      </c>
      <c r="D20" s="11">
        <f t="shared" si="6"/>
        <v>192546</v>
      </c>
      <c r="E20" s="11">
        <f>+E21+E22+E23</f>
        <v>31403</v>
      </c>
      <c r="F20" s="11">
        <f>+F21+F22+F23</f>
        <v>78410</v>
      </c>
      <c r="G20" s="11">
        <f t="shared" si="6"/>
        <v>118821</v>
      </c>
      <c r="H20" s="11">
        <f t="shared" si="6"/>
        <v>91644</v>
      </c>
      <c r="I20" s="11">
        <f t="shared" si="6"/>
        <v>103908</v>
      </c>
      <c r="J20" s="11">
        <f t="shared" si="6"/>
        <v>49895</v>
      </c>
      <c r="K20" s="11">
        <f t="shared" si="6"/>
        <v>48438</v>
      </c>
      <c r="L20" s="11">
        <f t="shared" si="6"/>
        <v>115155</v>
      </c>
      <c r="M20" s="11">
        <f t="shared" si="6"/>
        <v>169721</v>
      </c>
      <c r="N20" s="11">
        <f t="shared" si="6"/>
        <v>124601</v>
      </c>
      <c r="O20" s="11">
        <f t="shared" si="2"/>
        <v>1466578</v>
      </c>
      <c r="P20"/>
      <c r="Q20"/>
      <c r="R20"/>
    </row>
    <row r="21" spans="1:18" s="60" customFormat="1" ht="17.25" customHeight="1">
      <c r="A21" s="54" t="s">
        <v>20</v>
      </c>
      <c r="B21" s="66">
        <v>85438</v>
      </c>
      <c r="C21" s="66">
        <v>107578</v>
      </c>
      <c r="D21" s="66">
        <v>116959</v>
      </c>
      <c r="E21" s="66">
        <v>20111</v>
      </c>
      <c r="F21" s="66">
        <v>46857</v>
      </c>
      <c r="G21" s="66">
        <v>69991</v>
      </c>
      <c r="H21" s="66">
        <v>50988</v>
      </c>
      <c r="I21" s="66">
        <v>61167</v>
      </c>
      <c r="J21" s="66">
        <v>26630</v>
      </c>
      <c r="K21" s="66">
        <v>26334</v>
      </c>
      <c r="L21" s="66">
        <v>62366</v>
      </c>
      <c r="M21" s="66">
        <v>86734</v>
      </c>
      <c r="N21" s="66">
        <v>70436</v>
      </c>
      <c r="O21" s="67">
        <f t="shared" si="2"/>
        <v>831589</v>
      </c>
      <c r="P21" s="68"/>
      <c r="Q21"/>
      <c r="R21"/>
    </row>
    <row r="22" spans="1:18" s="60" customFormat="1" ht="17.25" customHeight="1">
      <c r="A22" s="54" t="s">
        <v>21</v>
      </c>
      <c r="B22" s="66">
        <v>65591</v>
      </c>
      <c r="C22" s="66">
        <v>69572</v>
      </c>
      <c r="D22" s="66">
        <v>69232</v>
      </c>
      <c r="E22" s="66">
        <v>10040</v>
      </c>
      <c r="F22" s="66">
        <v>29282</v>
      </c>
      <c r="G22" s="66">
        <v>44688</v>
      </c>
      <c r="H22" s="66">
        <v>37307</v>
      </c>
      <c r="I22" s="66">
        <v>39617</v>
      </c>
      <c r="J22" s="66">
        <v>21777</v>
      </c>
      <c r="K22" s="66">
        <v>20616</v>
      </c>
      <c r="L22" s="66">
        <v>49651</v>
      </c>
      <c r="M22" s="66">
        <v>77377</v>
      </c>
      <c r="N22" s="66">
        <v>47810</v>
      </c>
      <c r="O22" s="67">
        <f t="shared" si="2"/>
        <v>582560</v>
      </c>
      <c r="P22" s="68"/>
      <c r="Q22"/>
      <c r="R22"/>
    </row>
    <row r="23" spans="1:18" ht="17.25" customHeight="1">
      <c r="A23" s="12" t="s">
        <v>22</v>
      </c>
      <c r="B23" s="13">
        <v>6123</v>
      </c>
      <c r="C23" s="13">
        <v>7734</v>
      </c>
      <c r="D23" s="13">
        <v>6355</v>
      </c>
      <c r="E23" s="13">
        <v>1252</v>
      </c>
      <c r="F23" s="13">
        <v>2271</v>
      </c>
      <c r="G23" s="13">
        <v>4142</v>
      </c>
      <c r="H23" s="13">
        <v>3349</v>
      </c>
      <c r="I23" s="13">
        <v>3124</v>
      </c>
      <c r="J23" s="13">
        <v>1488</v>
      </c>
      <c r="K23" s="13">
        <v>1488</v>
      </c>
      <c r="L23" s="13">
        <v>3138</v>
      </c>
      <c r="M23" s="13">
        <v>5610</v>
      </c>
      <c r="N23" s="13">
        <v>6355</v>
      </c>
      <c r="O23" s="11">
        <f t="shared" si="2"/>
        <v>52429</v>
      </c>
      <c r="P23"/>
      <c r="Q23"/>
      <c r="R23"/>
    </row>
    <row r="24" spans="1:18" ht="17.25" customHeight="1">
      <c r="A24" s="16" t="s">
        <v>23</v>
      </c>
      <c r="B24" s="13">
        <f>+B25+B26</f>
        <v>120965</v>
      </c>
      <c r="C24" s="13">
        <f aca="true" t="shared" si="7" ref="C24:N24">+C25+C26</f>
        <v>175582</v>
      </c>
      <c r="D24" s="13">
        <f t="shared" si="7"/>
        <v>180968</v>
      </c>
      <c r="E24" s="13">
        <f>+E25+E26</f>
        <v>30614</v>
      </c>
      <c r="F24" s="13">
        <f>+F25+F26</f>
        <v>81323</v>
      </c>
      <c r="G24" s="13">
        <f t="shared" si="7"/>
        <v>111864</v>
      </c>
      <c r="H24" s="13">
        <f t="shared" si="7"/>
        <v>71911</v>
      </c>
      <c r="I24" s="13">
        <f t="shared" si="7"/>
        <v>56176</v>
      </c>
      <c r="J24" s="13">
        <f t="shared" si="7"/>
        <v>20184</v>
      </c>
      <c r="K24" s="13">
        <f t="shared" si="7"/>
        <v>24298</v>
      </c>
      <c r="L24" s="13">
        <f t="shared" si="7"/>
        <v>54210</v>
      </c>
      <c r="M24" s="13">
        <f t="shared" si="7"/>
        <v>77367</v>
      </c>
      <c r="N24" s="13">
        <f t="shared" si="7"/>
        <v>91705</v>
      </c>
      <c r="O24" s="11">
        <f t="shared" si="2"/>
        <v>1097167</v>
      </c>
      <c r="P24" s="44"/>
      <c r="Q24"/>
      <c r="R24"/>
    </row>
    <row r="25" spans="1:18" ht="17.25" customHeight="1">
      <c r="A25" s="12" t="s">
        <v>36</v>
      </c>
      <c r="B25" s="13">
        <v>80063</v>
      </c>
      <c r="C25" s="13">
        <v>122442</v>
      </c>
      <c r="D25" s="13">
        <v>124737</v>
      </c>
      <c r="E25" s="13">
        <v>23256</v>
      </c>
      <c r="F25" s="13">
        <v>53225</v>
      </c>
      <c r="G25" s="13">
        <v>79935</v>
      </c>
      <c r="H25" s="13">
        <v>49165</v>
      </c>
      <c r="I25" s="13">
        <v>38636</v>
      </c>
      <c r="J25" s="13">
        <v>14523</v>
      </c>
      <c r="K25" s="13">
        <v>17717</v>
      </c>
      <c r="L25" s="13">
        <v>35284</v>
      </c>
      <c r="M25" s="13">
        <v>53271</v>
      </c>
      <c r="N25" s="13">
        <v>62955</v>
      </c>
      <c r="O25" s="11">
        <f t="shared" si="2"/>
        <v>755209</v>
      </c>
      <c r="P25" s="43"/>
      <c r="Q25"/>
      <c r="R25"/>
    </row>
    <row r="26" spans="1:18" ht="17.25" customHeight="1">
      <c r="A26" s="12" t="s">
        <v>37</v>
      </c>
      <c r="B26" s="13">
        <v>40902</v>
      </c>
      <c r="C26" s="13">
        <v>53140</v>
      </c>
      <c r="D26" s="13">
        <v>56231</v>
      </c>
      <c r="E26" s="13">
        <v>7358</v>
      </c>
      <c r="F26" s="13">
        <v>28098</v>
      </c>
      <c r="G26" s="13">
        <v>31929</v>
      </c>
      <c r="H26" s="13">
        <v>22746</v>
      </c>
      <c r="I26" s="13">
        <v>17540</v>
      </c>
      <c r="J26" s="13">
        <v>5661</v>
      </c>
      <c r="K26" s="13">
        <v>6581</v>
      </c>
      <c r="L26" s="13">
        <v>18926</v>
      </c>
      <c r="M26" s="13">
        <v>24096</v>
      </c>
      <c r="N26" s="13">
        <v>28750</v>
      </c>
      <c r="O26" s="11">
        <f t="shared" si="2"/>
        <v>341958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6236</v>
      </c>
      <c r="O27" s="11">
        <f t="shared" si="2"/>
        <v>6236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25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25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14776.35</v>
      </c>
      <c r="O37" s="23">
        <f>SUM(B37:N37)</f>
        <v>14776.35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1734055.44</v>
      </c>
      <c r="C49" s="22">
        <f aca="true" t="shared" si="11" ref="C49:N49">+C50+C62</f>
        <v>2581381.86</v>
      </c>
      <c r="D49" s="22">
        <f t="shared" si="11"/>
        <v>2718123.0299999993</v>
      </c>
      <c r="E49" s="22">
        <f t="shared" si="11"/>
        <v>593996.27</v>
      </c>
      <c r="F49" s="22">
        <f t="shared" si="11"/>
        <v>997260.16</v>
      </c>
      <c r="G49" s="22">
        <f t="shared" si="11"/>
        <v>1594418.15</v>
      </c>
      <c r="H49" s="22">
        <f t="shared" si="11"/>
        <v>1265131.3900000001</v>
      </c>
      <c r="I49" s="22">
        <f>+I50+I62</f>
        <v>1007623.2300000001</v>
      </c>
      <c r="J49" s="22">
        <f t="shared" si="11"/>
        <v>440501.66</v>
      </c>
      <c r="K49" s="22">
        <f>+K50+K62</f>
        <v>414366.75</v>
      </c>
      <c r="L49" s="22">
        <f>+L50+L62</f>
        <v>895026.3500000001</v>
      </c>
      <c r="M49" s="22">
        <f>+M50+M62</f>
        <v>1390257.7000000002</v>
      </c>
      <c r="N49" s="22">
        <f t="shared" si="11"/>
        <v>1573127.8900000001</v>
      </c>
      <c r="O49" s="22">
        <f>SUM(B49:N49)</f>
        <v>17205269.880000003</v>
      </c>
      <c r="P49"/>
      <c r="Q49"/>
      <c r="R49"/>
    </row>
    <row r="50" spans="1:18" ht="17.25" customHeight="1">
      <c r="A50" s="16" t="s">
        <v>55</v>
      </c>
      <c r="B50" s="23">
        <f>SUM(B51:B61)</f>
        <v>1717355.75</v>
      </c>
      <c r="C50" s="23">
        <f aca="true" t="shared" si="12" ref="C50:N50">SUM(C51:C61)</f>
        <v>2558230.29</v>
      </c>
      <c r="D50" s="23">
        <f t="shared" si="12"/>
        <v>2710014.5199999996</v>
      </c>
      <c r="E50" s="23">
        <f t="shared" si="12"/>
        <v>593996.27</v>
      </c>
      <c r="F50" s="23">
        <f t="shared" si="12"/>
        <v>985705.3300000001</v>
      </c>
      <c r="G50" s="23">
        <f t="shared" si="12"/>
        <v>1571337.0799999998</v>
      </c>
      <c r="H50" s="23">
        <f t="shared" si="12"/>
        <v>1265131.3900000001</v>
      </c>
      <c r="I50" s="23">
        <f>SUM(I51:I61)</f>
        <v>998885.2200000001</v>
      </c>
      <c r="J50" s="23">
        <f t="shared" si="12"/>
        <v>439002.58999999997</v>
      </c>
      <c r="K50" s="23">
        <f>SUM(K51:K61)</f>
        <v>406527.57</v>
      </c>
      <c r="L50" s="23">
        <f>SUM(L51:L61)</f>
        <v>893561.9400000001</v>
      </c>
      <c r="M50" s="23">
        <f>SUM(M51:M61)</f>
        <v>1381736.84</v>
      </c>
      <c r="N50" s="23">
        <f t="shared" si="12"/>
        <v>1563657.6700000002</v>
      </c>
      <c r="O50" s="23">
        <f>SUM(B50:N50)</f>
        <v>17085142.46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1713264.07</v>
      </c>
      <c r="C51" s="23">
        <f t="shared" si="13"/>
        <v>2552456.57</v>
      </c>
      <c r="D51" s="23">
        <f t="shared" si="13"/>
        <v>2703628.76</v>
      </c>
      <c r="E51" s="23">
        <f t="shared" si="13"/>
        <v>593996.27</v>
      </c>
      <c r="F51" s="23">
        <f t="shared" si="13"/>
        <v>983488.29</v>
      </c>
      <c r="G51" s="23">
        <f t="shared" si="13"/>
        <v>1567891.68</v>
      </c>
      <c r="H51" s="23">
        <f t="shared" si="13"/>
        <v>1256366.69</v>
      </c>
      <c r="I51" s="23">
        <f t="shared" si="13"/>
        <v>995508.3</v>
      </c>
      <c r="J51" s="23">
        <f t="shared" si="13"/>
        <v>437658.67</v>
      </c>
      <c r="K51" s="23">
        <f t="shared" si="13"/>
        <v>405303.49</v>
      </c>
      <c r="L51" s="23">
        <f t="shared" si="13"/>
        <v>891306.38</v>
      </c>
      <c r="M51" s="23">
        <f t="shared" si="13"/>
        <v>1379130.32</v>
      </c>
      <c r="N51" s="23">
        <f t="shared" si="13"/>
        <v>1545166.28</v>
      </c>
      <c r="O51" s="23">
        <f>SUM(B51:N51)</f>
        <v>17025165.770000003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14776.35</v>
      </c>
      <c r="O55" s="23">
        <f>SUM(B55:N55)</f>
        <v>14776.35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11554.83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120127.42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-310284.1</v>
      </c>
      <c r="C66" s="35">
        <f t="shared" si="14"/>
        <v>-217497.74000000002</v>
      </c>
      <c r="D66" s="35">
        <f t="shared" si="14"/>
        <v>-228348.93000000005</v>
      </c>
      <c r="E66" s="35">
        <f t="shared" si="14"/>
        <v>-145665.89</v>
      </c>
      <c r="F66" s="35">
        <f t="shared" si="14"/>
        <v>-70853</v>
      </c>
      <c r="G66" s="35">
        <f t="shared" si="14"/>
        <v>-336818.75</v>
      </c>
      <c r="H66" s="35">
        <f t="shared" si="14"/>
        <v>-98822.23</v>
      </c>
      <c r="I66" s="35">
        <f t="shared" si="14"/>
        <v>-269745.8</v>
      </c>
      <c r="J66" s="35">
        <f t="shared" si="14"/>
        <v>-53358.2</v>
      </c>
      <c r="K66" s="35">
        <f t="shared" si="14"/>
        <v>-72502.49</v>
      </c>
      <c r="L66" s="35">
        <f t="shared" si="14"/>
        <v>-96335.07999999999</v>
      </c>
      <c r="M66" s="35">
        <f t="shared" si="14"/>
        <v>-171242.59999999998</v>
      </c>
      <c r="N66" s="35">
        <f t="shared" si="14"/>
        <v>-170230.72</v>
      </c>
      <c r="O66" s="35">
        <f aca="true" t="shared" si="15" ref="O66:O74">SUM(B66:N66)</f>
        <v>-2241705.5300000003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-294245.68</v>
      </c>
      <c r="C67" s="35">
        <f t="shared" si="16"/>
        <v>-194195.08000000002</v>
      </c>
      <c r="D67" s="35">
        <f t="shared" si="16"/>
        <v>-205235.60000000003</v>
      </c>
      <c r="E67" s="35">
        <f t="shared" si="16"/>
        <v>-30031.2</v>
      </c>
      <c r="F67" s="35">
        <f t="shared" si="16"/>
        <v>-59383</v>
      </c>
      <c r="G67" s="35">
        <f t="shared" si="16"/>
        <v>-321384.01</v>
      </c>
      <c r="H67" s="35">
        <f t="shared" si="16"/>
        <v>-86958.9</v>
      </c>
      <c r="I67" s="35">
        <f t="shared" si="16"/>
        <v>-260005.27</v>
      </c>
      <c r="J67" s="35">
        <f t="shared" si="16"/>
        <v>-48789.78</v>
      </c>
      <c r="K67" s="35">
        <f t="shared" si="16"/>
        <v>-67934.07</v>
      </c>
      <c r="L67" s="35">
        <f t="shared" si="16"/>
        <v>-87051.4</v>
      </c>
      <c r="M67" s="35">
        <f t="shared" si="16"/>
        <v>-157341.55</v>
      </c>
      <c r="N67" s="35">
        <f t="shared" si="16"/>
        <v>-154404.4</v>
      </c>
      <c r="O67" s="35">
        <f t="shared" si="15"/>
        <v>-1966959.94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-131971.3</v>
      </c>
      <c r="C68" s="57">
        <f aca="true" t="shared" si="17" ref="C68:N68">-ROUND(C9*$D$3,2)</f>
        <v>-188292.7</v>
      </c>
      <c r="D68" s="57">
        <f t="shared" si="17"/>
        <v>-152989.7</v>
      </c>
      <c r="E68" s="57">
        <f t="shared" si="17"/>
        <v>-30031.2</v>
      </c>
      <c r="F68" s="57">
        <f t="shared" si="17"/>
        <v>-59383</v>
      </c>
      <c r="G68" s="57">
        <f t="shared" si="17"/>
        <v>-117467.4</v>
      </c>
      <c r="H68" s="57">
        <f>-ROUND((H9+H29)*$D$3,2)</f>
        <v>-86958.9</v>
      </c>
      <c r="I68" s="57">
        <f t="shared" si="17"/>
        <v>-45816.5</v>
      </c>
      <c r="J68" s="57">
        <f t="shared" si="17"/>
        <v>-25056.1</v>
      </c>
      <c r="K68" s="57">
        <f t="shared" si="17"/>
        <v>-34378.5</v>
      </c>
      <c r="L68" s="57">
        <f t="shared" si="17"/>
        <v>-37754</v>
      </c>
      <c r="M68" s="57">
        <f t="shared" si="17"/>
        <v>-80410</v>
      </c>
      <c r="N68" s="57">
        <f t="shared" si="17"/>
        <v>-154404.4</v>
      </c>
      <c r="O68" s="57">
        <f t="shared" si="15"/>
        <v>-1144913.7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-34.4</v>
      </c>
      <c r="C70" s="35">
        <v>-30.1</v>
      </c>
      <c r="D70" s="19">
        <v>-124.7</v>
      </c>
      <c r="E70" s="19">
        <v>0</v>
      </c>
      <c r="F70" s="19">
        <v>0</v>
      </c>
      <c r="G70" s="19">
        <v>-172</v>
      </c>
      <c r="H70" s="19">
        <v>0</v>
      </c>
      <c r="I70" s="19">
        <v>-206.4</v>
      </c>
      <c r="J70" s="35">
        <v>-15.02</v>
      </c>
      <c r="K70" s="19">
        <v>-21.23</v>
      </c>
      <c r="L70" s="19">
        <v>-31.19</v>
      </c>
      <c r="M70" s="19">
        <v>-48.66</v>
      </c>
      <c r="N70" s="19">
        <v>0</v>
      </c>
      <c r="O70" s="35">
        <f t="shared" si="15"/>
        <v>-683.7</v>
      </c>
      <c r="P70"/>
      <c r="Q70"/>
      <c r="R70"/>
    </row>
    <row r="71" spans="1:18" ht="18.75" customHeight="1">
      <c r="A71" s="12" t="s">
        <v>71</v>
      </c>
      <c r="B71" s="35">
        <v>-2588.6</v>
      </c>
      <c r="C71" s="35">
        <v>-864.3</v>
      </c>
      <c r="D71" s="19">
        <v>-726.7</v>
      </c>
      <c r="E71" s="19">
        <v>0</v>
      </c>
      <c r="F71" s="19">
        <v>0</v>
      </c>
      <c r="G71" s="19">
        <v>-1969.4</v>
      </c>
      <c r="H71" s="19">
        <v>0</v>
      </c>
      <c r="I71" s="19">
        <v>-1075</v>
      </c>
      <c r="J71" s="35">
        <v>-97.32</v>
      </c>
      <c r="K71" s="19">
        <v>-137.59</v>
      </c>
      <c r="L71" s="19">
        <v>-202.14</v>
      </c>
      <c r="M71" s="19">
        <v>-315.45</v>
      </c>
      <c r="N71" s="19">
        <v>0</v>
      </c>
      <c r="O71" s="35">
        <f t="shared" si="15"/>
        <v>-7976.5</v>
      </c>
      <c r="P71"/>
      <c r="Q71"/>
      <c r="R71"/>
    </row>
    <row r="72" spans="1:18" ht="18.75" customHeight="1">
      <c r="A72" s="12" t="s">
        <v>72</v>
      </c>
      <c r="B72" s="35">
        <v>-159651.38</v>
      </c>
      <c r="C72" s="35">
        <v>-5007.98</v>
      </c>
      <c r="D72" s="19">
        <v>-51394.5</v>
      </c>
      <c r="E72" s="19">
        <v>0</v>
      </c>
      <c r="F72" s="19">
        <v>0</v>
      </c>
      <c r="G72" s="19">
        <v>-201775.21</v>
      </c>
      <c r="H72" s="19">
        <v>0</v>
      </c>
      <c r="I72" s="19">
        <v>-212907.37</v>
      </c>
      <c r="J72" s="35">
        <v>-23621.34</v>
      </c>
      <c r="K72" s="19">
        <v>-33396.75</v>
      </c>
      <c r="L72" s="19">
        <v>-49064.07</v>
      </c>
      <c r="M72" s="19">
        <v>-76567.44</v>
      </c>
      <c r="N72" s="19">
        <v>0</v>
      </c>
      <c r="O72" s="35">
        <f t="shared" si="15"/>
        <v>-813386.0399999998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1423771.34</v>
      </c>
      <c r="C114" s="24">
        <f t="shared" si="20"/>
        <v>2363884.1199999996</v>
      </c>
      <c r="D114" s="24">
        <f t="shared" si="20"/>
        <v>2489774.099999999</v>
      </c>
      <c r="E114" s="24">
        <f t="shared" si="20"/>
        <v>448330.38000000006</v>
      </c>
      <c r="F114" s="24">
        <f t="shared" si="20"/>
        <v>926407.16</v>
      </c>
      <c r="G114" s="24">
        <f t="shared" si="20"/>
        <v>1257599.4</v>
      </c>
      <c r="H114" s="24">
        <f aca="true" t="shared" si="21" ref="H114:M114">+H115+H116</f>
        <v>1166309.1600000001</v>
      </c>
      <c r="I114" s="24">
        <f t="shared" si="21"/>
        <v>737877.43</v>
      </c>
      <c r="J114" s="24">
        <f t="shared" si="21"/>
        <v>387143.45999999996</v>
      </c>
      <c r="K114" s="24">
        <f t="shared" si="21"/>
        <v>341864.26</v>
      </c>
      <c r="L114" s="24">
        <f t="shared" si="21"/>
        <v>798691.27</v>
      </c>
      <c r="M114" s="24">
        <f t="shared" si="21"/>
        <v>1219015.1</v>
      </c>
      <c r="N114" s="24">
        <f>+N115+N116</f>
        <v>1402897.1700000002</v>
      </c>
      <c r="O114" s="41">
        <f t="shared" si="19"/>
        <v>14963564.349999996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1407071.6500000001</v>
      </c>
      <c r="C115" s="24">
        <f t="shared" si="22"/>
        <v>2340732.55</v>
      </c>
      <c r="D115" s="24">
        <f t="shared" si="22"/>
        <v>2481665.5899999994</v>
      </c>
      <c r="E115" s="24">
        <f t="shared" si="22"/>
        <v>448330.38000000006</v>
      </c>
      <c r="F115" s="24">
        <f t="shared" si="22"/>
        <v>914852.3300000001</v>
      </c>
      <c r="G115" s="24">
        <f t="shared" si="22"/>
        <v>1234518.3299999998</v>
      </c>
      <c r="H115" s="24">
        <f aca="true" t="shared" si="23" ref="H115:M115">+H50+H67+H74+H111</f>
        <v>1166309.1600000001</v>
      </c>
      <c r="I115" s="24">
        <f t="shared" si="23"/>
        <v>729139.42</v>
      </c>
      <c r="J115" s="24">
        <f t="shared" si="23"/>
        <v>385644.38999999996</v>
      </c>
      <c r="K115" s="24">
        <f t="shared" si="23"/>
        <v>334025.08</v>
      </c>
      <c r="L115" s="24">
        <f t="shared" si="23"/>
        <v>797226.86</v>
      </c>
      <c r="M115" s="24">
        <f t="shared" si="23"/>
        <v>1210494.24</v>
      </c>
      <c r="N115" s="24">
        <f>+N50+N67+N74+N111</f>
        <v>1393426.9500000002</v>
      </c>
      <c r="O115" s="41">
        <f t="shared" si="19"/>
        <v>14843436.93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11554.83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120127.42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14963564.35</v>
      </c>
      <c r="P122" s="45"/>
    </row>
    <row r="123" spans="1:15" ht="18.75" customHeight="1">
      <c r="A123" s="26" t="s">
        <v>118</v>
      </c>
      <c r="B123" s="27">
        <v>174736.77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174736.77</v>
      </c>
    </row>
    <row r="124" spans="1:15" ht="18.75" customHeight="1">
      <c r="A124" s="26" t="s">
        <v>119</v>
      </c>
      <c r="B124" s="27">
        <v>1249034.57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1249034.57</v>
      </c>
    </row>
    <row r="125" spans="1:15" ht="18.75" customHeight="1">
      <c r="A125" s="26" t="s">
        <v>120</v>
      </c>
      <c r="B125" s="38">
        <v>0</v>
      </c>
      <c r="C125" s="27">
        <v>2363884.12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2363884.12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499258.68</v>
      </c>
      <c r="O139" s="39">
        <f t="shared" si="26"/>
        <v>499258.68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903638.49</v>
      </c>
      <c r="O140" s="39">
        <f t="shared" si="26"/>
        <v>903638.49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448330.38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448330.38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926407.16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926407.16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1166309.16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1166309.16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387143.46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387143.46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341864.26</v>
      </c>
      <c r="L147" s="38">
        <v>0</v>
      </c>
      <c r="M147" s="38">
        <v>0</v>
      </c>
      <c r="N147" s="38">
        <v>0</v>
      </c>
      <c r="O147" s="39">
        <f t="shared" si="27"/>
        <v>341864.26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1257599.4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1257599.4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737877.43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737877.43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798691.27</v>
      </c>
      <c r="M152" s="38">
        <v>0</v>
      </c>
      <c r="N152" s="38">
        <v>0</v>
      </c>
      <c r="O152" s="39">
        <f t="shared" si="27"/>
        <v>798691.27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2489774.1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2489774.1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1219015.1</v>
      </c>
      <c r="N154" s="75">
        <v>0</v>
      </c>
      <c r="O154" s="74">
        <f t="shared" si="27"/>
        <v>1219015.1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2019-07-01T20:04:30Z</dcterms:modified>
  <cp:category/>
  <cp:version/>
  <cp:contentType/>
  <cp:contentStatus/>
</cp:coreProperties>
</file>