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<sst xmlns="http://schemas.openxmlformats.org/spreadsheetml/2006/main" count="167" uniqueCount="161">
  <si>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</si>
  <si>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</si>
  <si>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</si>
  <si>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</si>
  <si>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</si>
  <si>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</si>
  <si>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</si>
  <si>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</si>
  <si>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</si>
  <si>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</si>
  <si>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</si>
  <si>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</si>
  <si>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</si>
  <si>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</si>
  <si>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</si>
  <si>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</si>
  <si>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</si>
  <si>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</si>
  <si>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</si>
  <si>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</si>
  <si>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</si>
  <si>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</si>
  <si>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</si>
  <si>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</si>
  <si>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</si>
  <si>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</si>
  <si>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</si>
  <si>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</si>
  <si>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</si>
  <si>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</si>
  <si>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</si>
  <si>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</si>
  <si>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</si>
  <si>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</si>
  <si>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</si>
  <si>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</si>
  <si>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</si>
  <si>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</si>
  <si>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</si>
  <si>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</si>
  <si>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</si>
  <si>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</si>
  <si>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</si>
  <si>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</si>
  <si>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</si>
  <si>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</si>
  <si>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</si>
  <si>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</si>
  <si>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</si>
  <si>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</si>
  <si>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</si>
  <si>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</si>
  <si>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</si>
  <si>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</si>
  <si>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</si>
  <si>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</si>
  <si>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</si>
  <si>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</si>
  <si>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</si>
  <si>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</si>
  <si>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</si>
  <si>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</si>
  <si>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</si>
  <si>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</si>
  <si>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</si>
  <si>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</si>
  <si>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</si>
  <si>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</si>
  <si>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</si>
  <si>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</si>
  <si>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</si>
  <si>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</si>
  <si>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</si>
  <si>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</si>
  <si>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</si>
  <si>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</si>
  <si>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</si>
  <si>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</si>
  <si>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</si>
  <si>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</si>
  <si>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</si>
  <si>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</si>
  <si>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</si>
  <si>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</si>
  <si>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</si>
  <si>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</si>
  <si>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</si>
  <si>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</si>
  <si>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</si>
  <si>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</si>
  <si>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</si>
  <si>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</si>
  <si>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</si>
  <si>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</si>
  <si>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</si>
  <si>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</si>
  <si>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</si>
  <si>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</si>
  <si>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</si>
  <si>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</si>
  <si>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</si>
  <si>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</si>
  <si>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</si>
  <si>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</si>
  <si>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</si>
  <si>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</si>
  <si>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</si>
  <si>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</si>
  <si>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</si>
  <si>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</si>
  <si>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</si>
  <si>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</si>
  <si>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</si>
  <si>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</si>
  <si>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</si>
  <si>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</si>
  <si>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</si>
  <si>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</si>
  <si>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</si>
  <si>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</si>
  <si>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</si>
  <si>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</si>
  <si>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</si>
  <si>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</si>
  <si>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</si>
  <si>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</si>
  <si>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</si>
  <si>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</si>
  <si>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</si>
  <si>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</si>
  <si>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</si>
  <si>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</si>
  <si>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</si>
  <si>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</si>
  <si>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</si>
  <si>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</si>
  <si>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</si>
  <si>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</si>
  <si>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</si>
  <si>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</si>
  <si>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</si>
  <si>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</si>
  <si>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</si>
  <si>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</si>
  <si>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</si>
  <si>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</si>
  <si>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</si>
  <si>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</si>
  <si>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</si>
  <si>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</si>
  <si>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</si>
  <si>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</si>
  <si>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</si>
  <si>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</si>
  <si>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</si>
  <si>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</si>
  <si>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</si>
  <si>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</si>
  <si>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</si>
  <si>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</si>
  <si>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23/06/19 - VENCIMENTO 28/06/19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</si>
</sst>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149007</v>
      </c>
      <c r="C7" s="9">
        <f t="shared" si="0"/>
        <v>207586</v>
      </c>
      <c r="D7" s="9">
        <f t="shared" si="0"/>
        <v>213027</v>
      </c>
      <c r="E7" s="9">
        <f>+E8+E20+E24+E27</f>
        <v>23917</v>
      </c>
      <c r="F7" s="9">
        <f>+F8+F20+F24+F27</f>
        <v>102788</v>
      </c>
      <c r="G7" s="9">
        <f t="shared" si="0"/>
        <v>120479</v>
      </c>
      <c r="H7" s="9">
        <f t="shared" si="0"/>
        <v>105121</v>
      </c>
      <c r="I7" s="9">
        <f t="shared" si="0"/>
        <v>96253</v>
      </c>
      <c r="J7" s="9">
        <f t="shared" si="0"/>
        <v>31679</v>
      </c>
      <c r="K7" s="9">
        <f t="shared" si="0"/>
        <v>44482</v>
      </c>
      <c r="L7" s="9">
        <f t="shared" si="0"/>
        <v>102133</v>
      </c>
      <c r="M7" s="9">
        <f t="shared" si="0"/>
        <v>147450</v>
      </c>
      <c r="N7" s="9">
        <f t="shared" si="0"/>
        <v>108677</v>
      </c>
      <c r="O7" s="9">
        <f t="shared" si="0"/>
        <v>1452599</v>
      </c>
      <c r="P7" s="43"/>
      <c r="Q7"/>
      <c r="R7"/>
    </row>
    <row r="8" spans="1:18" ht="17.25" customHeight="1">
      <c r="A8" s="10" t="s">
        <v>35</v>
      </c>
      <c r="B8" s="11">
        <f>B9+B12+B16</f>
        <v>70303</v>
      </c>
      <c r="C8" s="11">
        <f aca="true" t="shared" si="1" ref="C8:N8">C9+C12+C16</f>
        <v>102207</v>
      </c>
      <c r="D8" s="11">
        <f t="shared" si="1"/>
        <v>94555</v>
      </c>
      <c r="E8" s="11">
        <f>E9+E12+E16</f>
        <v>9857</v>
      </c>
      <c r="F8" s="11">
        <f>F9+F12+F16</f>
        <v>47248</v>
      </c>
      <c r="G8" s="11">
        <f t="shared" si="1"/>
        <v>58927</v>
      </c>
      <c r="H8" s="11">
        <f t="shared" si="1"/>
        <v>51508</v>
      </c>
      <c r="I8" s="11">
        <f t="shared" si="1"/>
        <v>41065</v>
      </c>
      <c r="J8" s="11">
        <f t="shared" si="1"/>
        <v>15301</v>
      </c>
      <c r="K8" s="11">
        <f t="shared" si="1"/>
        <v>22418</v>
      </c>
      <c r="L8" s="11">
        <f t="shared" si="1"/>
        <v>47025</v>
      </c>
      <c r="M8" s="11">
        <f t="shared" si="1"/>
        <v>71228</v>
      </c>
      <c r="N8" s="11">
        <f t="shared" si="1"/>
        <v>59576</v>
      </c>
      <c r="O8" s="11">
        <f aca="true" t="shared" si="2" ref="O8:O27">SUM(B8:N8)</f>
        <v>691218</v>
      </c>
      <c r="P8"/>
      <c r="Q8"/>
      <c r="R8"/>
    </row>
    <row r="9" spans="1:18" ht="17.25" customHeight="1">
      <c r="A9" s="15" t="s">
        <v>13</v>
      </c>
      <c r="B9" s="13">
        <f>+B10+B11</f>
        <v>12601</v>
      </c>
      <c r="C9" s="13">
        <f aca="true" t="shared" si="3" ref="C9:N9">+C10+C11</f>
        <v>19213</v>
      </c>
      <c r="D9" s="13">
        <f t="shared" si="3"/>
        <v>16739</v>
      </c>
      <c r="E9" s="13">
        <f>+E10+E11</f>
        <v>2174</v>
      </c>
      <c r="F9" s="13">
        <f>+F10+F11</f>
        <v>8068</v>
      </c>
      <c r="G9" s="13">
        <f t="shared" si="3"/>
        <v>10157</v>
      </c>
      <c r="H9" s="13">
        <f t="shared" si="3"/>
        <v>8365</v>
      </c>
      <c r="I9" s="13">
        <f t="shared" si="3"/>
        <v>5036</v>
      </c>
      <c r="J9" s="13">
        <f t="shared" si="3"/>
        <v>1257</v>
      </c>
      <c r="K9" s="13">
        <f t="shared" si="3"/>
        <v>3134</v>
      </c>
      <c r="L9" s="13">
        <f t="shared" si="3"/>
        <v>4202</v>
      </c>
      <c r="M9" s="13">
        <f t="shared" si="3"/>
        <v>7847</v>
      </c>
      <c r="N9" s="13">
        <f t="shared" si="3"/>
        <v>11638</v>
      </c>
      <c r="O9" s="11">
        <f t="shared" si="2"/>
        <v>110431</v>
      </c>
      <c r="P9"/>
      <c r="Q9"/>
      <c r="R9"/>
    </row>
    <row r="10" spans="1:18" ht="17.25" customHeight="1">
      <c r="A10" s="29" t="s">
        <v>14</v>
      </c>
      <c r="B10" s="13">
        <v>12601</v>
      </c>
      <c r="C10" s="13">
        <v>19213</v>
      </c>
      <c r="D10" s="13">
        <v>16739</v>
      </c>
      <c r="E10" s="13">
        <v>2174</v>
      </c>
      <c r="F10" s="13">
        <v>8068</v>
      </c>
      <c r="G10" s="13">
        <v>10157</v>
      </c>
      <c r="H10" s="13">
        <v>8365</v>
      </c>
      <c r="I10" s="13">
        <v>5036</v>
      </c>
      <c r="J10" s="13">
        <v>1257</v>
      </c>
      <c r="K10" s="13">
        <v>3134</v>
      </c>
      <c r="L10" s="13">
        <v>4202</v>
      </c>
      <c r="M10" s="13">
        <v>7847</v>
      </c>
      <c r="N10" s="13">
        <v>11638</v>
      </c>
      <c r="O10" s="11">
        <f t="shared" si="2"/>
        <v>110431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53840</v>
      </c>
      <c r="C12" s="17">
        <f t="shared" si="4"/>
        <v>77399</v>
      </c>
      <c r="D12" s="17">
        <f t="shared" si="4"/>
        <v>72580</v>
      </c>
      <c r="E12" s="17">
        <f>SUM(E13:E15)</f>
        <v>7002</v>
      </c>
      <c r="F12" s="17">
        <f>SUM(F13:F15)</f>
        <v>36552</v>
      </c>
      <c r="G12" s="17">
        <f t="shared" si="4"/>
        <v>45782</v>
      </c>
      <c r="H12" s="17">
        <f t="shared" si="4"/>
        <v>40141</v>
      </c>
      <c r="I12" s="17">
        <f t="shared" si="4"/>
        <v>33196</v>
      </c>
      <c r="J12" s="17">
        <f t="shared" si="4"/>
        <v>12984</v>
      </c>
      <c r="K12" s="17">
        <f t="shared" si="4"/>
        <v>17988</v>
      </c>
      <c r="L12" s="17">
        <f t="shared" si="4"/>
        <v>39385</v>
      </c>
      <c r="M12" s="17">
        <f t="shared" si="4"/>
        <v>59078</v>
      </c>
      <c r="N12" s="17">
        <f t="shared" si="4"/>
        <v>45057</v>
      </c>
      <c r="O12" s="11">
        <f t="shared" si="2"/>
        <v>540984</v>
      </c>
      <c r="P12"/>
      <c r="Q12"/>
      <c r="R12"/>
    </row>
    <row r="13" spans="1:18" s="60" customFormat="1" ht="17.25" customHeight="1">
      <c r="A13" s="65" t="s">
        <v>16</v>
      </c>
      <c r="B13" s="66">
        <v>25383</v>
      </c>
      <c r="C13" s="66">
        <v>38522</v>
      </c>
      <c r="D13" s="66">
        <v>36890</v>
      </c>
      <c r="E13" s="66">
        <v>3783</v>
      </c>
      <c r="F13" s="66">
        <v>18614</v>
      </c>
      <c r="G13" s="66">
        <v>22286</v>
      </c>
      <c r="H13" s="66">
        <v>17983</v>
      </c>
      <c r="I13" s="66">
        <v>16260</v>
      </c>
      <c r="J13" s="66">
        <v>5410</v>
      </c>
      <c r="K13" s="66">
        <v>7719</v>
      </c>
      <c r="L13" s="66">
        <v>17829</v>
      </c>
      <c r="M13" s="66">
        <v>25093</v>
      </c>
      <c r="N13" s="66">
        <v>19231</v>
      </c>
      <c r="O13" s="67">
        <f t="shared" si="2"/>
        <v>255003</v>
      </c>
      <c r="P13" s="68"/>
      <c r="Q13" s="69"/>
      <c r="R13"/>
    </row>
    <row r="14" spans="1:18" s="60" customFormat="1" ht="17.25" customHeight="1">
      <c r="A14" s="65" t="s">
        <v>17</v>
      </c>
      <c r="B14" s="66">
        <v>25904</v>
      </c>
      <c r="C14" s="66">
        <v>35220</v>
      </c>
      <c r="D14" s="66">
        <v>33047</v>
      </c>
      <c r="E14" s="66">
        <v>2924</v>
      </c>
      <c r="F14" s="66">
        <v>16819</v>
      </c>
      <c r="G14" s="66">
        <v>21388</v>
      </c>
      <c r="H14" s="66">
        <v>20616</v>
      </c>
      <c r="I14" s="66">
        <v>15759</v>
      </c>
      <c r="J14" s="66">
        <v>7229</v>
      </c>
      <c r="K14" s="66">
        <v>9615</v>
      </c>
      <c r="L14" s="66">
        <v>20439</v>
      </c>
      <c r="M14" s="66">
        <v>32028</v>
      </c>
      <c r="N14" s="66">
        <v>23153</v>
      </c>
      <c r="O14" s="67">
        <f t="shared" si="2"/>
        <v>264141</v>
      </c>
      <c r="P14" s="68"/>
      <c r="Q14"/>
      <c r="R14"/>
    </row>
    <row r="15" spans="1:18" ht="17.25" customHeight="1">
      <c r="A15" s="14" t="s">
        <v>18</v>
      </c>
      <c r="B15" s="13">
        <v>2553</v>
      </c>
      <c r="C15" s="13">
        <v>3657</v>
      </c>
      <c r="D15" s="13">
        <v>2643</v>
      </c>
      <c r="E15" s="13">
        <v>295</v>
      </c>
      <c r="F15" s="13">
        <v>1119</v>
      </c>
      <c r="G15" s="13">
        <v>2108</v>
      </c>
      <c r="H15" s="13">
        <v>1542</v>
      </c>
      <c r="I15" s="13">
        <v>1177</v>
      </c>
      <c r="J15" s="13">
        <v>345</v>
      </c>
      <c r="K15" s="13">
        <v>654</v>
      </c>
      <c r="L15" s="13">
        <v>1117</v>
      </c>
      <c r="M15" s="13">
        <v>1957</v>
      </c>
      <c r="N15" s="13">
        <v>2673</v>
      </c>
      <c r="O15" s="11">
        <f t="shared" si="2"/>
        <v>21840</v>
      </c>
      <c r="P15"/>
      <c r="Q15"/>
      <c r="R15"/>
    </row>
    <row r="16" spans="1:15" ht="17.25" customHeight="1">
      <c r="A16" s="15" t="s">
        <v>31</v>
      </c>
      <c r="B16" s="13">
        <f>B17+B18+B19</f>
        <v>3862</v>
      </c>
      <c r="C16" s="13">
        <f aca="true" t="shared" si="5" ref="C16:N16">C17+C18+C19</f>
        <v>5595</v>
      </c>
      <c r="D16" s="13">
        <f t="shared" si="5"/>
        <v>5236</v>
      </c>
      <c r="E16" s="13">
        <f>E17+E18+E19</f>
        <v>681</v>
      </c>
      <c r="F16" s="13">
        <f>F17+F18+F19</f>
        <v>2628</v>
      </c>
      <c r="G16" s="13">
        <f t="shared" si="5"/>
        <v>2988</v>
      </c>
      <c r="H16" s="13">
        <f t="shared" si="5"/>
        <v>3002</v>
      </c>
      <c r="I16" s="13">
        <f t="shared" si="5"/>
        <v>2833</v>
      </c>
      <c r="J16" s="13">
        <f t="shared" si="5"/>
        <v>1060</v>
      </c>
      <c r="K16" s="13">
        <f t="shared" si="5"/>
        <v>1296</v>
      </c>
      <c r="L16" s="13">
        <f t="shared" si="5"/>
        <v>3438</v>
      </c>
      <c r="M16" s="13">
        <f t="shared" si="5"/>
        <v>4303</v>
      </c>
      <c r="N16" s="13">
        <f t="shared" si="5"/>
        <v>2881</v>
      </c>
      <c r="O16" s="11">
        <f t="shared" si="2"/>
        <v>39803</v>
      </c>
    </row>
    <row r="17" spans="1:18" ht="17.25" customHeight="1">
      <c r="A17" s="14" t="s">
        <v>32</v>
      </c>
      <c r="B17" s="13">
        <v>3858</v>
      </c>
      <c r="C17" s="13">
        <v>5582</v>
      </c>
      <c r="D17" s="13">
        <v>5233</v>
      </c>
      <c r="E17" s="13">
        <v>681</v>
      </c>
      <c r="F17" s="13">
        <v>2624</v>
      </c>
      <c r="G17" s="13">
        <v>2983</v>
      </c>
      <c r="H17" s="13">
        <v>2995</v>
      </c>
      <c r="I17" s="13">
        <v>2830</v>
      </c>
      <c r="J17" s="13">
        <v>1058</v>
      </c>
      <c r="K17" s="13">
        <v>1293</v>
      </c>
      <c r="L17" s="13">
        <v>3431</v>
      </c>
      <c r="M17" s="13">
        <v>4295</v>
      </c>
      <c r="N17" s="13">
        <v>2879</v>
      </c>
      <c r="O17" s="11">
        <f t="shared" si="2"/>
        <v>39742</v>
      </c>
      <c r="P17"/>
      <c r="Q17"/>
      <c r="R17"/>
    </row>
    <row r="18" spans="1:18" ht="17.25" customHeight="1">
      <c r="A18" s="14" t="s">
        <v>33</v>
      </c>
      <c r="B18" s="13">
        <v>1</v>
      </c>
      <c r="C18" s="13">
        <v>9</v>
      </c>
      <c r="D18" s="13">
        <v>0</v>
      </c>
      <c r="E18" s="13">
        <v>0</v>
      </c>
      <c r="F18" s="13">
        <v>2</v>
      </c>
      <c r="G18" s="13">
        <v>2</v>
      </c>
      <c r="H18" s="13">
        <v>0</v>
      </c>
      <c r="I18" s="13">
        <v>1</v>
      </c>
      <c r="J18" s="13">
        <v>2</v>
      </c>
      <c r="K18" s="13">
        <v>3</v>
      </c>
      <c r="L18" s="13">
        <v>2</v>
      </c>
      <c r="M18" s="13">
        <v>6</v>
      </c>
      <c r="N18" s="13">
        <v>2</v>
      </c>
      <c r="O18" s="11">
        <f t="shared" si="2"/>
        <v>30</v>
      </c>
      <c r="P18"/>
      <c r="Q18"/>
      <c r="R18"/>
    </row>
    <row r="19" spans="1:18" ht="17.25" customHeight="1">
      <c r="A19" s="14" t="s">
        <v>34</v>
      </c>
      <c r="B19" s="13">
        <v>3</v>
      </c>
      <c r="C19" s="13">
        <v>4</v>
      </c>
      <c r="D19" s="13">
        <v>3</v>
      </c>
      <c r="E19" s="13">
        <v>0</v>
      </c>
      <c r="F19" s="13">
        <v>2</v>
      </c>
      <c r="G19" s="13">
        <v>3</v>
      </c>
      <c r="H19" s="13">
        <v>7</v>
      </c>
      <c r="I19" s="13">
        <v>2</v>
      </c>
      <c r="J19" s="13">
        <v>0</v>
      </c>
      <c r="K19" s="13">
        <v>0</v>
      </c>
      <c r="L19" s="13">
        <v>5</v>
      </c>
      <c r="M19" s="13">
        <v>2</v>
      </c>
      <c r="N19" s="13">
        <v>0</v>
      </c>
      <c r="O19" s="11">
        <f t="shared" si="2"/>
        <v>31</v>
      </c>
      <c r="P19"/>
      <c r="Q19"/>
      <c r="R19"/>
    </row>
    <row r="20" spans="1:18" ht="17.25" customHeight="1">
      <c r="A20" s="16" t="s">
        <v>19</v>
      </c>
      <c r="B20" s="11">
        <f>+B21+B22+B23</f>
        <v>39646</v>
      </c>
      <c r="C20" s="11">
        <f aca="true" t="shared" si="6" ref="C20:N20">+C21+C22+C23</f>
        <v>49285</v>
      </c>
      <c r="D20" s="11">
        <f t="shared" si="6"/>
        <v>56773</v>
      </c>
      <c r="E20" s="11">
        <f>+E21+E22+E23</f>
        <v>6248</v>
      </c>
      <c r="F20" s="11">
        <f>+F21+F22+F23</f>
        <v>24588</v>
      </c>
      <c r="G20" s="11">
        <f t="shared" si="6"/>
        <v>27650</v>
      </c>
      <c r="H20" s="11">
        <f t="shared" si="6"/>
        <v>27575</v>
      </c>
      <c r="I20" s="11">
        <f t="shared" si="6"/>
        <v>35704</v>
      </c>
      <c r="J20" s="11">
        <f t="shared" si="6"/>
        <v>11617</v>
      </c>
      <c r="K20" s="11">
        <f t="shared" si="6"/>
        <v>14252</v>
      </c>
      <c r="L20" s="11">
        <f t="shared" si="6"/>
        <v>36277</v>
      </c>
      <c r="M20" s="11">
        <f t="shared" si="6"/>
        <v>49274</v>
      </c>
      <c r="N20" s="11">
        <f t="shared" si="6"/>
        <v>26734</v>
      </c>
      <c r="O20" s="11">
        <f t="shared" si="2"/>
        <v>405623</v>
      </c>
      <c r="P20"/>
      <c r="Q20"/>
      <c r="R20"/>
    </row>
    <row r="21" spans="1:18" s="60" customFormat="1" ht="17.25" customHeight="1">
      <c r="A21" s="54" t="s">
        <v>20</v>
      </c>
      <c r="B21" s="66">
        <v>21746</v>
      </c>
      <c r="C21" s="66">
        <v>28877</v>
      </c>
      <c r="D21" s="66">
        <v>33817</v>
      </c>
      <c r="E21" s="66">
        <v>4025</v>
      </c>
      <c r="F21" s="66">
        <v>14410</v>
      </c>
      <c r="G21" s="66">
        <v>16417</v>
      </c>
      <c r="H21" s="66">
        <v>14846</v>
      </c>
      <c r="I21" s="66">
        <v>19776</v>
      </c>
      <c r="J21" s="66">
        <v>5623</v>
      </c>
      <c r="K21" s="66">
        <v>7003</v>
      </c>
      <c r="L21" s="66">
        <v>17503</v>
      </c>
      <c r="M21" s="66">
        <v>23494</v>
      </c>
      <c r="N21" s="66">
        <v>14086</v>
      </c>
      <c r="O21" s="67">
        <f t="shared" si="2"/>
        <v>221623</v>
      </c>
      <c r="P21" s="68"/>
      <c r="Q21"/>
      <c r="R21"/>
    </row>
    <row r="22" spans="1:18" s="60" customFormat="1" ht="17.25" customHeight="1">
      <c r="A22" s="54" t="s">
        <v>21</v>
      </c>
      <c r="B22" s="66">
        <v>16854</v>
      </c>
      <c r="C22" s="66">
        <v>19058</v>
      </c>
      <c r="D22" s="66">
        <v>21743</v>
      </c>
      <c r="E22" s="66">
        <v>2075</v>
      </c>
      <c r="F22" s="66">
        <v>9654</v>
      </c>
      <c r="G22" s="66">
        <v>10540</v>
      </c>
      <c r="H22" s="66">
        <v>12090</v>
      </c>
      <c r="I22" s="66">
        <v>15149</v>
      </c>
      <c r="J22" s="66">
        <v>5814</v>
      </c>
      <c r="K22" s="66">
        <v>6954</v>
      </c>
      <c r="L22" s="66">
        <v>18054</v>
      </c>
      <c r="M22" s="66">
        <v>24628</v>
      </c>
      <c r="N22" s="66">
        <v>11834</v>
      </c>
      <c r="O22" s="67">
        <f t="shared" si="2"/>
        <v>174447</v>
      </c>
      <c r="P22" s="68"/>
      <c r="Q22"/>
      <c r="R22"/>
    </row>
    <row r="23" spans="1:18" ht="17.25" customHeight="1">
      <c r="A23" s="12" t="s">
        <v>22</v>
      </c>
      <c r="B23" s="13">
        <v>1046</v>
      </c>
      <c r="C23" s="13">
        <v>1350</v>
      </c>
      <c r="D23" s="13">
        <v>1213</v>
      </c>
      <c r="E23" s="13">
        <v>148</v>
      </c>
      <c r="F23" s="13">
        <v>524</v>
      </c>
      <c r="G23" s="13">
        <v>693</v>
      </c>
      <c r="H23" s="13">
        <v>639</v>
      </c>
      <c r="I23" s="13">
        <v>779</v>
      </c>
      <c r="J23" s="13">
        <v>180</v>
      </c>
      <c r="K23" s="13">
        <v>295</v>
      </c>
      <c r="L23" s="13">
        <v>720</v>
      </c>
      <c r="M23" s="13">
        <v>1152</v>
      </c>
      <c r="N23" s="13">
        <v>814</v>
      </c>
      <c r="O23" s="11">
        <f t="shared" si="2"/>
        <v>9553</v>
      </c>
      <c r="P23"/>
      <c r="Q23"/>
      <c r="R23"/>
    </row>
    <row r="24" spans="1:18" ht="17.25" customHeight="1">
      <c r="A24" s="16" t="s">
        <v>23</v>
      </c>
      <c r="B24" s="13">
        <f>+B25+B26</f>
        <v>39058</v>
      </c>
      <c r="C24" s="13">
        <f aca="true" t="shared" si="7" ref="C24:N24">+C25+C26</f>
        <v>56094</v>
      </c>
      <c r="D24" s="13">
        <f t="shared" si="7"/>
        <v>61699</v>
      </c>
      <c r="E24" s="13">
        <f>+E25+E26</f>
        <v>7812</v>
      </c>
      <c r="F24" s="13">
        <f>+F25+F26</f>
        <v>30952</v>
      </c>
      <c r="G24" s="13">
        <f t="shared" si="7"/>
        <v>33902</v>
      </c>
      <c r="H24" s="13">
        <f t="shared" si="7"/>
        <v>26038</v>
      </c>
      <c r="I24" s="13">
        <f t="shared" si="7"/>
        <v>19484</v>
      </c>
      <c r="J24" s="13">
        <f t="shared" si="7"/>
        <v>4761</v>
      </c>
      <c r="K24" s="13">
        <f t="shared" si="7"/>
        <v>7812</v>
      </c>
      <c r="L24" s="13">
        <f t="shared" si="7"/>
        <v>18831</v>
      </c>
      <c r="M24" s="13">
        <f t="shared" si="7"/>
        <v>26948</v>
      </c>
      <c r="N24" s="13">
        <f t="shared" si="7"/>
        <v>21815</v>
      </c>
      <c r="O24" s="11">
        <f t="shared" si="2"/>
        <v>355206</v>
      </c>
      <c r="P24" s="44"/>
      <c r="Q24"/>
      <c r="R24"/>
    </row>
    <row r="25" spans="1:18" ht="17.25" customHeight="1">
      <c r="A25" s="12" t="s">
        <v>36</v>
      </c>
      <c r="B25" s="13">
        <v>27492</v>
      </c>
      <c r="C25" s="13">
        <v>40547</v>
      </c>
      <c r="D25" s="13">
        <v>45937</v>
      </c>
      <c r="E25" s="13">
        <v>6332</v>
      </c>
      <c r="F25" s="13">
        <v>21441</v>
      </c>
      <c r="G25" s="13">
        <v>25139</v>
      </c>
      <c r="H25" s="13">
        <v>18561</v>
      </c>
      <c r="I25" s="13">
        <v>13588</v>
      </c>
      <c r="J25" s="13">
        <v>3441</v>
      </c>
      <c r="K25" s="13">
        <v>5729</v>
      </c>
      <c r="L25" s="13">
        <v>12729</v>
      </c>
      <c r="M25" s="13">
        <v>19520</v>
      </c>
      <c r="N25" s="13">
        <v>15322</v>
      </c>
      <c r="O25" s="11">
        <f t="shared" si="2"/>
        <v>255778</v>
      </c>
      <c r="P25" s="43"/>
      <c r="Q25"/>
      <c r="R25"/>
    </row>
    <row r="26" spans="1:18" ht="17.25" customHeight="1">
      <c r="A26" s="12" t="s">
        <v>37</v>
      </c>
      <c r="B26" s="13">
        <v>11566</v>
      </c>
      <c r="C26" s="13">
        <v>15547</v>
      </c>
      <c r="D26" s="13">
        <v>15762</v>
      </c>
      <c r="E26" s="13">
        <v>1480</v>
      </c>
      <c r="F26" s="13">
        <v>9511</v>
      </c>
      <c r="G26" s="13">
        <v>8763</v>
      </c>
      <c r="H26" s="13">
        <v>7477</v>
      </c>
      <c r="I26" s="13">
        <v>5896</v>
      </c>
      <c r="J26" s="13">
        <v>1320</v>
      </c>
      <c r="K26" s="13">
        <v>2083</v>
      </c>
      <c r="L26" s="13">
        <v>6102</v>
      </c>
      <c r="M26" s="13">
        <v>7428</v>
      </c>
      <c r="N26" s="13">
        <v>6493</v>
      </c>
      <c r="O26" s="11">
        <f t="shared" si="2"/>
        <v>99428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552</v>
      </c>
      <c r="O27" s="11">
        <f t="shared" si="2"/>
        <v>552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36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36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33222.07</v>
      </c>
      <c r="O37" s="23">
        <f>SUM(B37:N37)</f>
        <v>33222.07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489328.98</v>
      </c>
      <c r="C49" s="22">
        <f aca="true" t="shared" si="11" ref="C49:N49">+C50+C62</f>
        <v>761143.3899999999</v>
      </c>
      <c r="D49" s="22">
        <f t="shared" si="11"/>
        <v>838035.35</v>
      </c>
      <c r="E49" s="22">
        <f t="shared" si="11"/>
        <v>126250.67</v>
      </c>
      <c r="F49" s="22">
        <f t="shared" si="11"/>
        <v>352149.97</v>
      </c>
      <c r="G49" s="22">
        <f t="shared" si="11"/>
        <v>431396.15</v>
      </c>
      <c r="H49" s="22">
        <f t="shared" si="11"/>
        <v>393864.97</v>
      </c>
      <c r="I49" s="22">
        <f>+I50+I62</f>
        <v>341868.08</v>
      </c>
      <c r="J49" s="22">
        <f t="shared" si="11"/>
        <v>99435.43000000001</v>
      </c>
      <c r="K49" s="22">
        <f>+K50+K62</f>
        <v>130641.45999999999</v>
      </c>
      <c r="L49" s="22">
        <f>+L50+L62</f>
        <v>294124.93999999994</v>
      </c>
      <c r="M49" s="22">
        <f>+M50+M62</f>
        <v>439454.89</v>
      </c>
      <c r="N49" s="22">
        <f t="shared" si="11"/>
        <v>399085.92999999993</v>
      </c>
      <c r="O49" s="22">
        <f>SUM(B49:N49)</f>
        <v>5096780.209999999</v>
      </c>
      <c r="P49"/>
      <c r="Q49"/>
      <c r="R49"/>
    </row>
    <row r="50" spans="1:18" ht="17.25" customHeight="1">
      <c r="A50" s="16" t="s">
        <v>55</v>
      </c>
      <c r="B50" s="23">
        <f>SUM(B51:B61)</f>
        <v>472629.29</v>
      </c>
      <c r="C50" s="23">
        <f aca="true" t="shared" si="12" ref="C50:N50">SUM(C51:C61)</f>
        <v>737991.82</v>
      </c>
      <c r="D50" s="23">
        <f t="shared" si="12"/>
        <v>829926.84</v>
      </c>
      <c r="E50" s="23">
        <f t="shared" si="12"/>
        <v>126250.67</v>
      </c>
      <c r="F50" s="23">
        <f t="shared" si="12"/>
        <v>340595.13999999996</v>
      </c>
      <c r="G50" s="23">
        <f t="shared" si="12"/>
        <v>408315.08</v>
      </c>
      <c r="H50" s="23">
        <f t="shared" si="12"/>
        <v>393864.97</v>
      </c>
      <c r="I50" s="23">
        <f>SUM(I51:I61)</f>
        <v>333130.07</v>
      </c>
      <c r="J50" s="23">
        <f t="shared" si="12"/>
        <v>97936.36</v>
      </c>
      <c r="K50" s="23">
        <f>SUM(K51:K61)</f>
        <v>122802.28</v>
      </c>
      <c r="L50" s="23">
        <f>SUM(L51:L61)</f>
        <v>292660.52999999997</v>
      </c>
      <c r="M50" s="23">
        <f>SUM(M51:M61)</f>
        <v>430934.03</v>
      </c>
      <c r="N50" s="23">
        <f t="shared" si="12"/>
        <v>389615.70999999996</v>
      </c>
      <c r="O50" s="23">
        <f>SUM(B50:N50)</f>
        <v>4976652.789999999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468537.61</v>
      </c>
      <c r="C51" s="23">
        <f t="shared" si="13"/>
        <v>732218.1</v>
      </c>
      <c r="D51" s="23">
        <f t="shared" si="13"/>
        <v>823541.08</v>
      </c>
      <c r="E51" s="23">
        <f t="shared" si="13"/>
        <v>126250.67</v>
      </c>
      <c r="F51" s="23">
        <f t="shared" si="13"/>
        <v>338378.1</v>
      </c>
      <c r="G51" s="23">
        <f t="shared" si="13"/>
        <v>404869.68</v>
      </c>
      <c r="H51" s="23">
        <f t="shared" si="13"/>
        <v>385100.27</v>
      </c>
      <c r="I51" s="23">
        <f t="shared" si="13"/>
        <v>329753.15</v>
      </c>
      <c r="J51" s="23">
        <f t="shared" si="13"/>
        <v>96592.44</v>
      </c>
      <c r="K51" s="23">
        <f t="shared" si="13"/>
        <v>121578.2</v>
      </c>
      <c r="L51" s="23">
        <f t="shared" si="13"/>
        <v>290404.97</v>
      </c>
      <c r="M51" s="23">
        <f t="shared" si="13"/>
        <v>428327.51</v>
      </c>
      <c r="N51" s="23">
        <f t="shared" si="13"/>
        <v>352678.6</v>
      </c>
      <c r="O51" s="23">
        <f>SUM(B51:N51)</f>
        <v>4898230.38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33222.07</v>
      </c>
      <c r="O55" s="23">
        <f>SUM(B55:N55)</f>
        <v>33222.07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6860.1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6860.1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16699.69</v>
      </c>
      <c r="C62" s="36">
        <v>23151.57</v>
      </c>
      <c r="D62" s="36">
        <v>8108.51</v>
      </c>
      <c r="E62" s="19">
        <v>0</v>
      </c>
      <c r="F62" s="36">
        <v>11554.83</v>
      </c>
      <c r="G62" s="36">
        <v>23081.07</v>
      </c>
      <c r="H62" s="36">
        <v>0</v>
      </c>
      <c r="I62" s="36">
        <v>8738.01</v>
      </c>
      <c r="J62" s="36">
        <v>1499.07</v>
      </c>
      <c r="K62" s="36">
        <v>7839.18</v>
      </c>
      <c r="L62" s="36">
        <v>1464.41</v>
      </c>
      <c r="M62" s="36">
        <v>8520.86</v>
      </c>
      <c r="N62" s="36">
        <v>9470.22</v>
      </c>
      <c r="O62" s="36">
        <f>SUM(B62:N62)</f>
        <v>120127.42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-54184.3</v>
      </c>
      <c r="C66" s="35">
        <f t="shared" si="14"/>
        <v>-82635.93</v>
      </c>
      <c r="D66" s="35">
        <f t="shared" si="14"/>
        <v>-73081.03</v>
      </c>
      <c r="E66" s="35">
        <f t="shared" si="14"/>
        <v>-59419.21000000001</v>
      </c>
      <c r="F66" s="35">
        <f t="shared" si="14"/>
        <v>-34692.4</v>
      </c>
      <c r="G66" s="35">
        <f t="shared" si="14"/>
        <v>-43675.1</v>
      </c>
      <c r="H66" s="35">
        <f t="shared" si="14"/>
        <v>-36517.630000000005</v>
      </c>
      <c r="I66" s="35">
        <f t="shared" si="14"/>
        <v>-21654.8</v>
      </c>
      <c r="J66" s="35">
        <f t="shared" si="14"/>
        <v>-5405.1</v>
      </c>
      <c r="K66" s="35">
        <f t="shared" si="14"/>
        <v>-13476.2</v>
      </c>
      <c r="L66" s="35">
        <f t="shared" si="14"/>
        <v>-18068.6</v>
      </c>
      <c r="M66" s="35">
        <f t="shared" si="14"/>
        <v>-33742.1</v>
      </c>
      <c r="N66" s="35">
        <f t="shared" si="14"/>
        <v>-50043.4</v>
      </c>
      <c r="O66" s="35">
        <f aca="true" t="shared" si="15" ref="O66:O74">SUM(B66:N66)</f>
        <v>-526595.7999999999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-54184.3</v>
      </c>
      <c r="C67" s="35">
        <f t="shared" si="16"/>
        <v>-82615.9</v>
      </c>
      <c r="D67" s="35">
        <f t="shared" si="16"/>
        <v>-71977.7</v>
      </c>
      <c r="E67" s="35">
        <f t="shared" si="16"/>
        <v>-9348.2</v>
      </c>
      <c r="F67" s="35">
        <f t="shared" si="16"/>
        <v>-34692.4</v>
      </c>
      <c r="G67" s="35">
        <f t="shared" si="16"/>
        <v>-43675.1</v>
      </c>
      <c r="H67" s="35">
        <f t="shared" si="16"/>
        <v>-36124.3</v>
      </c>
      <c r="I67" s="35">
        <f t="shared" si="16"/>
        <v>-21654.8</v>
      </c>
      <c r="J67" s="35">
        <f t="shared" si="16"/>
        <v>-5405.1</v>
      </c>
      <c r="K67" s="35">
        <f t="shared" si="16"/>
        <v>-13476.2</v>
      </c>
      <c r="L67" s="35">
        <f t="shared" si="16"/>
        <v>-18068.6</v>
      </c>
      <c r="M67" s="35">
        <f t="shared" si="16"/>
        <v>-33742.1</v>
      </c>
      <c r="N67" s="35">
        <f t="shared" si="16"/>
        <v>-50043.4</v>
      </c>
      <c r="O67" s="35">
        <f t="shared" si="15"/>
        <v>-475008.1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-54184.3</v>
      </c>
      <c r="C68" s="57">
        <f aca="true" t="shared" si="17" ref="C68:N68">-ROUND(C9*$D$3,2)</f>
        <v>-82615.9</v>
      </c>
      <c r="D68" s="57">
        <f t="shared" si="17"/>
        <v>-71977.7</v>
      </c>
      <c r="E68" s="57">
        <f t="shared" si="17"/>
        <v>-9348.2</v>
      </c>
      <c r="F68" s="57">
        <f t="shared" si="17"/>
        <v>-34692.4</v>
      </c>
      <c r="G68" s="57">
        <f t="shared" si="17"/>
        <v>-43675.1</v>
      </c>
      <c r="H68" s="57">
        <f>-ROUND((H9+H29)*$D$3,2)</f>
        <v>-36124.3</v>
      </c>
      <c r="I68" s="57">
        <f t="shared" si="17"/>
        <v>-21654.8</v>
      </c>
      <c r="J68" s="57">
        <f t="shared" si="17"/>
        <v>-5405.1</v>
      </c>
      <c r="K68" s="57">
        <f t="shared" si="17"/>
        <v>-13476.2</v>
      </c>
      <c r="L68" s="57">
        <f t="shared" si="17"/>
        <v>-18068.6</v>
      </c>
      <c r="M68" s="57">
        <f t="shared" si="17"/>
        <v>-33742.1</v>
      </c>
      <c r="N68" s="57">
        <f t="shared" si="17"/>
        <v>-50043.4</v>
      </c>
      <c r="O68" s="57">
        <f t="shared" si="15"/>
        <v>-475008.1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/>
      <c r="Q69"/>
      <c r="R69"/>
    </row>
    <row r="70" spans="1:18" ht="18.75" customHeight="1">
      <c r="A70" s="12" t="s">
        <v>70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/>
      <c r="Q70"/>
      <c r="R70"/>
    </row>
    <row r="71" spans="1:18" ht="18.75" customHeight="1">
      <c r="A71" s="12" t="s">
        <v>71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/>
      <c r="Q71"/>
      <c r="R71"/>
    </row>
    <row r="72" spans="1:18" ht="18.75" customHeight="1">
      <c r="A72" s="12" t="s">
        <v>72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0</v>
      </c>
      <c r="C74" s="57">
        <f t="shared" si="18"/>
        <v>-20.03</v>
      </c>
      <c r="D74" s="35">
        <f t="shared" si="18"/>
        <v>-1103.33</v>
      </c>
      <c r="E74" s="35">
        <f t="shared" si="18"/>
        <v>-50071.01</v>
      </c>
      <c r="F74" s="35">
        <f t="shared" si="18"/>
        <v>0</v>
      </c>
      <c r="G74" s="35">
        <f t="shared" si="18"/>
        <v>0</v>
      </c>
      <c r="H74" s="35">
        <f t="shared" si="18"/>
        <v>-393.33</v>
      </c>
      <c r="I74" s="35">
        <f t="shared" si="18"/>
        <v>0</v>
      </c>
      <c r="J74" s="35">
        <f t="shared" si="18"/>
        <v>0</v>
      </c>
      <c r="K74" s="35">
        <f t="shared" si="18"/>
        <v>0</v>
      </c>
      <c r="L74" s="35">
        <f t="shared" si="18"/>
        <v>0</v>
      </c>
      <c r="M74" s="35">
        <f t="shared" si="18"/>
        <v>0</v>
      </c>
      <c r="N74" s="57">
        <f t="shared" si="18"/>
        <v>0</v>
      </c>
      <c r="O74" s="57">
        <f t="shared" si="15"/>
        <v>-51587.700000000004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-1103.33</v>
      </c>
      <c r="E77" s="35">
        <v>-2571.87</v>
      </c>
      <c r="F77" s="35">
        <v>0</v>
      </c>
      <c r="G77" s="19">
        <v>0</v>
      </c>
      <c r="H77" s="35">
        <v>-393.33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-4068.5299999999997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/>
      <c r="Q78"/>
      <c r="R78"/>
    </row>
    <row r="79" spans="1:18" ht="18.75" customHeight="1">
      <c r="A79" s="34" t="s">
        <v>79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435144.68</v>
      </c>
      <c r="C114" s="24">
        <f t="shared" si="20"/>
        <v>678507.4599999998</v>
      </c>
      <c r="D114" s="24">
        <f t="shared" si="20"/>
        <v>764954.3200000001</v>
      </c>
      <c r="E114" s="24">
        <f t="shared" si="20"/>
        <v>66831.45999999999</v>
      </c>
      <c r="F114" s="24">
        <f t="shared" si="20"/>
        <v>317457.56999999995</v>
      </c>
      <c r="G114" s="24">
        <f t="shared" si="20"/>
        <v>387721.05000000005</v>
      </c>
      <c r="H114" s="24">
        <f aca="true" t="shared" si="21" ref="H114:M114">+H115+H116</f>
        <v>357347.33999999997</v>
      </c>
      <c r="I114" s="24">
        <f t="shared" si="21"/>
        <v>320213.28</v>
      </c>
      <c r="J114" s="24">
        <f t="shared" si="21"/>
        <v>94030.33</v>
      </c>
      <c r="K114" s="24">
        <f t="shared" si="21"/>
        <v>117165.26000000001</v>
      </c>
      <c r="L114" s="24">
        <f t="shared" si="21"/>
        <v>276056.33999999997</v>
      </c>
      <c r="M114" s="24">
        <f t="shared" si="21"/>
        <v>405712.79000000004</v>
      </c>
      <c r="N114" s="24">
        <f>+N115+N116</f>
        <v>349042.5299999999</v>
      </c>
      <c r="O114" s="41">
        <f t="shared" si="19"/>
        <v>4570184.41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418444.99</v>
      </c>
      <c r="C115" s="24">
        <f t="shared" si="22"/>
        <v>655355.8899999999</v>
      </c>
      <c r="D115" s="24">
        <f t="shared" si="22"/>
        <v>756845.81</v>
      </c>
      <c r="E115" s="24">
        <f t="shared" si="22"/>
        <v>66831.45999999999</v>
      </c>
      <c r="F115" s="24">
        <f t="shared" si="22"/>
        <v>305902.73999999993</v>
      </c>
      <c r="G115" s="24">
        <f t="shared" si="22"/>
        <v>364639.98000000004</v>
      </c>
      <c r="H115" s="24">
        <f aca="true" t="shared" si="23" ref="H115:M115">+H50+H67+H74+H111</f>
        <v>357347.33999999997</v>
      </c>
      <c r="I115" s="24">
        <f t="shared" si="23"/>
        <v>311475.27</v>
      </c>
      <c r="J115" s="24">
        <f t="shared" si="23"/>
        <v>92531.26</v>
      </c>
      <c r="K115" s="24">
        <f t="shared" si="23"/>
        <v>109326.08</v>
      </c>
      <c r="L115" s="24">
        <f t="shared" si="23"/>
        <v>274591.93</v>
      </c>
      <c r="M115" s="24">
        <f t="shared" si="23"/>
        <v>397191.93000000005</v>
      </c>
      <c r="N115" s="24">
        <f>+N50+N67+N74+N111</f>
        <v>339572.30999999994</v>
      </c>
      <c r="O115" s="41">
        <f t="shared" si="19"/>
        <v>4450056.989999999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16699.69</v>
      </c>
      <c r="C116" s="24">
        <f t="shared" si="24"/>
        <v>23151.57</v>
      </c>
      <c r="D116" s="24">
        <f t="shared" si="24"/>
        <v>8108.51</v>
      </c>
      <c r="E116" s="24">
        <f t="shared" si="24"/>
        <v>0</v>
      </c>
      <c r="F116" s="24">
        <f t="shared" si="24"/>
        <v>11554.83</v>
      </c>
      <c r="G116" s="24">
        <f t="shared" si="24"/>
        <v>23081.07</v>
      </c>
      <c r="H116" s="24">
        <f aca="true" t="shared" si="25" ref="H116:M116">IF(+H62+H112+H117&lt;0,0,(H62+H112+H117))</f>
        <v>0</v>
      </c>
      <c r="I116" s="24">
        <f t="shared" si="25"/>
        <v>8738.01</v>
      </c>
      <c r="J116" s="24">
        <f t="shared" si="25"/>
        <v>1499.07</v>
      </c>
      <c r="K116" s="24">
        <f t="shared" si="25"/>
        <v>7839.18</v>
      </c>
      <c r="L116" s="24">
        <f t="shared" si="25"/>
        <v>1464.41</v>
      </c>
      <c r="M116" s="24">
        <f t="shared" si="25"/>
        <v>8520.86</v>
      </c>
      <c r="N116" s="24">
        <f>IF(+N62+N112+N117&lt;0,0,(N62+N112+N117))</f>
        <v>9470.22</v>
      </c>
      <c r="O116" s="41">
        <f t="shared" si="19"/>
        <v>120127.42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7"/>
      <c r="L117" s="57"/>
      <c r="M117" s="57"/>
      <c r="N117" s="19">
        <v>0</v>
      </c>
      <c r="O117" s="31">
        <f t="shared" si="19"/>
        <v>0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19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4570184.39</v>
      </c>
      <c r="P122" s="45"/>
    </row>
    <row r="123" spans="1:15" ht="18.75" customHeight="1">
      <c r="A123" s="26" t="s">
        <v>118</v>
      </c>
      <c r="B123" s="27">
        <v>48722.7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48722.7</v>
      </c>
    </row>
    <row r="124" spans="1:15" ht="18.75" customHeight="1">
      <c r="A124" s="26" t="s">
        <v>119</v>
      </c>
      <c r="B124" s="27">
        <v>386421.98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386421.98</v>
      </c>
    </row>
    <row r="125" spans="1:15" ht="18.75" customHeight="1">
      <c r="A125" s="26" t="s">
        <v>120</v>
      </c>
      <c r="B125" s="38">
        <v>0</v>
      </c>
      <c r="C125" s="27">
        <v>678507.46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678507.46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119876.91</v>
      </c>
      <c r="O139" s="39">
        <f t="shared" si="26"/>
        <v>119876.91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229165.62</v>
      </c>
      <c r="O140" s="39">
        <f t="shared" si="26"/>
        <v>229165.62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66831.46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66831.46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317457.57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317457.57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357347.34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357347.34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94030.33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94030.33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117165.26</v>
      </c>
      <c r="L147" s="38">
        <v>0</v>
      </c>
      <c r="M147" s="38">
        <v>0</v>
      </c>
      <c r="N147" s="38">
        <v>0</v>
      </c>
      <c r="O147" s="39">
        <f t="shared" si="27"/>
        <v>117165.26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387721.04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387721.04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320213.28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320213.28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276056.34</v>
      </c>
      <c r="M152" s="38">
        <v>0</v>
      </c>
      <c r="N152" s="38">
        <v>0</v>
      </c>
      <c r="O152" s="39">
        <f t="shared" si="27"/>
        <v>276056.34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764954.32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764954.32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405712.78</v>
      </c>
      <c r="N154" s="75">
        <v>0</v>
      </c>
      <c r="O154" s="74">
        <f t="shared" si="27"/>
        <v>405712.78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2019-06-27T19:12:02Z</dcterms:modified>
  <cp:category/>
  <cp:version/>
  <cp:contentType/>
  <cp:contentStatus/>
</cp:coreProperties>
</file>