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<sst xmlns="http://schemas.openxmlformats.org/spreadsheetml/2006/main" count="167" uniqueCount="161">
  <si>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</si>
  <si>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</si>
  <si>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</si>
  <si>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</si>
  <si>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</si>
  <si>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</si>
  <si>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</si>
  <si>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</si>
  <si>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</si>
  <si>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</si>
  <si>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</si>
  <si>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</si>
  <si>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</si>
  <si>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</si>
  <si>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</si>
  <si>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</si>
  <si>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</si>
  <si>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</si>
  <si>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</si>
  <si>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</si>
  <si>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</si>
  <si>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</si>
  <si>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</si>
  <si>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</si>
  <si>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</si>
  <si>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</si>
  <si>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</si>
  <si>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</si>
  <si>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</si>
  <si>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</si>
  <si>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</si>
  <si>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</si>
  <si>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</si>
  <si>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</si>
  <si>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</si>
  <si>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</si>
  <si>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</si>
  <si>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</si>
  <si>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</si>
  <si>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</si>
  <si>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</si>
  <si>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</si>
  <si>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</si>
  <si>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</si>
  <si>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</si>
  <si>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</si>
  <si>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</si>
  <si>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</si>
  <si>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</si>
  <si>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</si>
  <si>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</si>
  <si>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</si>
  <si>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</si>
  <si>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</si>
  <si>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</si>
  <si>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</si>
  <si>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</si>
  <si>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</si>
  <si>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</si>
  <si>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</si>
  <si>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</si>
  <si>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</si>
  <si>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</si>
  <si>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</si>
  <si>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</si>
  <si>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</si>
  <si>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</si>
  <si>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</si>
  <si>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</si>
  <si>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</si>
  <si>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</si>
  <si>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</si>
  <si>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</si>
  <si>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</si>
  <si>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</si>
  <si>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</si>
  <si>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</si>
  <si>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</si>
  <si>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</si>
  <si>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</si>
  <si>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</si>
  <si>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</si>
  <si>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</si>
  <si>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</si>
  <si>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</si>
  <si>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</si>
  <si>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</si>
  <si>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</si>
  <si>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</si>
  <si>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</si>
  <si>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</si>
  <si>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</si>
  <si>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</si>
  <si>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</si>
  <si>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</si>
  <si>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</si>
  <si>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</si>
  <si>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</si>
  <si>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</si>
  <si>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</si>
  <si>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</si>
  <si>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</si>
  <si>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</si>
  <si>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</si>
  <si>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</si>
  <si>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</si>
  <si>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</si>
  <si>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</si>
  <si>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</si>
  <si>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</si>
  <si>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</si>
  <si>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</si>
  <si>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</si>
  <si>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</si>
  <si>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</si>
  <si>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</si>
  <si>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</si>
  <si>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</si>
  <si>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</si>
  <si>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</si>
  <si>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</si>
  <si>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</si>
  <si>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</si>
  <si>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</si>
  <si>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</si>
  <si>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</si>
  <si>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</si>
  <si>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</si>
  <si>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</si>
  <si>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</si>
  <si>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</si>
  <si>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</si>
  <si>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</si>
  <si>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</si>
  <si>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</si>
  <si>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</si>
  <si>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</si>
  <si>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</si>
  <si>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</si>
  <si>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</si>
  <si>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</si>
  <si>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</si>
  <si>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</si>
  <si>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</si>
  <si>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</si>
  <si>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</si>
  <si>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</si>
  <si>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</si>
  <si>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</si>
  <si>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</si>
  <si>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</si>
  <si>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</si>
  <si>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</si>
  <si>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</si>
  <si>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</si>
  <si>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</si>
  <si>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</si>
  <si>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</si>
  <si>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</si>
  <si>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</si>
  <si>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22/06/19 - VENCIMENTO 28/06/19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</si>
</sst>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279026</v>
      </c>
      <c r="C7" s="9">
        <f t="shared" si="0"/>
        <v>372568</v>
      </c>
      <c r="D7" s="9">
        <f t="shared" si="0"/>
        <v>389731</v>
      </c>
      <c r="E7" s="9">
        <f>+E8+E20+E24+E27</f>
        <v>52834</v>
      </c>
      <c r="F7" s="9">
        <f>+F8+F20+F24+F27</f>
        <v>168953</v>
      </c>
      <c r="G7" s="9">
        <f t="shared" si="0"/>
        <v>222018</v>
      </c>
      <c r="H7" s="9">
        <f t="shared" si="0"/>
        <v>169902</v>
      </c>
      <c r="I7" s="9">
        <f t="shared" si="0"/>
        <v>160083</v>
      </c>
      <c r="J7" s="9">
        <f t="shared" si="0"/>
        <v>48221</v>
      </c>
      <c r="K7" s="9">
        <f t="shared" si="0"/>
        <v>74328</v>
      </c>
      <c r="L7" s="9">
        <f t="shared" si="0"/>
        <v>173710</v>
      </c>
      <c r="M7" s="9">
        <f t="shared" si="0"/>
        <v>229248</v>
      </c>
      <c r="N7" s="9">
        <f t="shared" si="0"/>
        <v>204044</v>
      </c>
      <c r="O7" s="9">
        <f t="shared" si="0"/>
        <v>2544666</v>
      </c>
      <c r="P7" s="43"/>
      <c r="Q7"/>
      <c r="R7"/>
    </row>
    <row r="8" spans="1:18" ht="17.25" customHeight="1">
      <c r="A8" s="10" t="s">
        <v>35</v>
      </c>
      <c r="B8" s="11">
        <f>B9+B12+B16</f>
        <v>133872</v>
      </c>
      <c r="C8" s="11">
        <f aca="true" t="shared" si="1" ref="C8:N8">C9+C12+C16</f>
        <v>188144</v>
      </c>
      <c r="D8" s="11">
        <f t="shared" si="1"/>
        <v>184116</v>
      </c>
      <c r="E8" s="11">
        <f>E9+E12+E16</f>
        <v>23420</v>
      </c>
      <c r="F8" s="11">
        <f>F9+F12+F16</f>
        <v>79881</v>
      </c>
      <c r="G8" s="11">
        <f t="shared" si="1"/>
        <v>112091</v>
      </c>
      <c r="H8" s="11">
        <f t="shared" si="1"/>
        <v>86741</v>
      </c>
      <c r="I8" s="11">
        <f t="shared" si="1"/>
        <v>70738</v>
      </c>
      <c r="J8" s="11">
        <f t="shared" si="1"/>
        <v>23599</v>
      </c>
      <c r="K8" s="11">
        <f t="shared" si="1"/>
        <v>38222</v>
      </c>
      <c r="L8" s="11">
        <f t="shared" si="1"/>
        <v>81941</v>
      </c>
      <c r="M8" s="11">
        <f t="shared" si="1"/>
        <v>111942</v>
      </c>
      <c r="N8" s="11">
        <f t="shared" si="1"/>
        <v>111001</v>
      </c>
      <c r="O8" s="11">
        <f aca="true" t="shared" si="2" ref="O8:O27">SUM(B8:N8)</f>
        <v>1245708</v>
      </c>
      <c r="P8"/>
      <c r="Q8"/>
      <c r="R8"/>
    </row>
    <row r="9" spans="1:18" ht="17.25" customHeight="1">
      <c r="A9" s="15" t="s">
        <v>13</v>
      </c>
      <c r="B9" s="13">
        <f>+B10+B11</f>
        <v>21076</v>
      </c>
      <c r="C9" s="13">
        <f aca="true" t="shared" si="3" ref="C9:N9">+C10+C11</f>
        <v>32118</v>
      </c>
      <c r="D9" s="13">
        <f t="shared" si="3"/>
        <v>28582</v>
      </c>
      <c r="E9" s="13">
        <f>+E10+E11</f>
        <v>4544</v>
      </c>
      <c r="F9" s="13">
        <f>+F10+F11</f>
        <v>11293</v>
      </c>
      <c r="G9" s="13">
        <f t="shared" si="3"/>
        <v>17961</v>
      </c>
      <c r="H9" s="13">
        <f t="shared" si="3"/>
        <v>11911</v>
      </c>
      <c r="I9" s="13">
        <f t="shared" si="3"/>
        <v>7599</v>
      </c>
      <c r="J9" s="13">
        <f t="shared" si="3"/>
        <v>1843</v>
      </c>
      <c r="K9" s="13">
        <f t="shared" si="3"/>
        <v>4267</v>
      </c>
      <c r="L9" s="13">
        <f t="shared" si="3"/>
        <v>6372</v>
      </c>
      <c r="M9" s="13">
        <f t="shared" si="3"/>
        <v>10158</v>
      </c>
      <c r="N9" s="13">
        <f t="shared" si="3"/>
        <v>19390</v>
      </c>
      <c r="O9" s="11">
        <f t="shared" si="2"/>
        <v>177114</v>
      </c>
      <c r="P9"/>
      <c r="Q9"/>
      <c r="R9"/>
    </row>
    <row r="10" spans="1:18" ht="17.25" customHeight="1">
      <c r="A10" s="29" t="s">
        <v>14</v>
      </c>
      <c r="B10" s="13">
        <v>21076</v>
      </c>
      <c r="C10" s="13">
        <v>32118</v>
      </c>
      <c r="D10" s="13">
        <v>28582</v>
      </c>
      <c r="E10" s="13">
        <v>4544</v>
      </c>
      <c r="F10" s="13">
        <v>11293</v>
      </c>
      <c r="G10" s="13">
        <v>17961</v>
      </c>
      <c r="H10" s="13">
        <v>11911</v>
      </c>
      <c r="I10" s="13">
        <v>7599</v>
      </c>
      <c r="J10" s="13">
        <v>1843</v>
      </c>
      <c r="K10" s="13">
        <v>4267</v>
      </c>
      <c r="L10" s="13">
        <v>6372</v>
      </c>
      <c r="M10" s="13">
        <v>10158</v>
      </c>
      <c r="N10" s="13">
        <v>19390</v>
      </c>
      <c r="O10" s="11">
        <f t="shared" si="2"/>
        <v>177114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105563</v>
      </c>
      <c r="C12" s="17">
        <f t="shared" si="4"/>
        <v>146050</v>
      </c>
      <c r="D12" s="17">
        <f t="shared" si="4"/>
        <v>145935</v>
      </c>
      <c r="E12" s="17">
        <f>SUM(E13:E15)</f>
        <v>17366</v>
      </c>
      <c r="F12" s="17">
        <f>SUM(F13:F15)</f>
        <v>64294</v>
      </c>
      <c r="G12" s="17">
        <f t="shared" si="4"/>
        <v>88381</v>
      </c>
      <c r="H12" s="17">
        <f t="shared" si="4"/>
        <v>69848</v>
      </c>
      <c r="I12" s="17">
        <f t="shared" si="4"/>
        <v>58257</v>
      </c>
      <c r="J12" s="17">
        <f t="shared" si="4"/>
        <v>20037</v>
      </c>
      <c r="K12" s="17">
        <f t="shared" si="4"/>
        <v>31680</v>
      </c>
      <c r="L12" s="17">
        <f t="shared" si="4"/>
        <v>69821</v>
      </c>
      <c r="M12" s="17">
        <f t="shared" si="4"/>
        <v>94804</v>
      </c>
      <c r="N12" s="17">
        <f t="shared" si="4"/>
        <v>85985</v>
      </c>
      <c r="O12" s="11">
        <f t="shared" si="2"/>
        <v>998021</v>
      </c>
      <c r="P12"/>
      <c r="Q12"/>
      <c r="R12"/>
    </row>
    <row r="13" spans="1:18" s="60" customFormat="1" ht="17.25" customHeight="1">
      <c r="A13" s="65" t="s">
        <v>16</v>
      </c>
      <c r="B13" s="66">
        <v>51678</v>
      </c>
      <c r="C13" s="66">
        <v>75994</v>
      </c>
      <c r="D13" s="66">
        <v>78016</v>
      </c>
      <c r="E13" s="66">
        <v>9880</v>
      </c>
      <c r="F13" s="66">
        <v>34258</v>
      </c>
      <c r="G13" s="66">
        <v>44930</v>
      </c>
      <c r="H13" s="66">
        <v>33385</v>
      </c>
      <c r="I13" s="66">
        <v>29766</v>
      </c>
      <c r="J13" s="66">
        <v>9009</v>
      </c>
      <c r="K13" s="66">
        <v>14369</v>
      </c>
      <c r="L13" s="66">
        <v>33263</v>
      </c>
      <c r="M13" s="66">
        <v>42757</v>
      </c>
      <c r="N13" s="66">
        <v>39598</v>
      </c>
      <c r="O13" s="67">
        <f t="shared" si="2"/>
        <v>496903</v>
      </c>
      <c r="P13" s="68"/>
      <c r="Q13" s="69"/>
      <c r="R13"/>
    </row>
    <row r="14" spans="1:18" s="60" customFormat="1" ht="17.25" customHeight="1">
      <c r="A14" s="65" t="s">
        <v>17</v>
      </c>
      <c r="B14" s="66">
        <v>49439</v>
      </c>
      <c r="C14" s="66">
        <v>63197</v>
      </c>
      <c r="D14" s="66">
        <v>62749</v>
      </c>
      <c r="E14" s="66">
        <v>6700</v>
      </c>
      <c r="F14" s="66">
        <v>28135</v>
      </c>
      <c r="G14" s="66">
        <v>39707</v>
      </c>
      <c r="H14" s="66">
        <v>33780</v>
      </c>
      <c r="I14" s="66">
        <v>26466</v>
      </c>
      <c r="J14" s="66">
        <v>10478</v>
      </c>
      <c r="K14" s="66">
        <v>16235</v>
      </c>
      <c r="L14" s="66">
        <v>34481</v>
      </c>
      <c r="M14" s="66">
        <v>48925</v>
      </c>
      <c r="N14" s="66">
        <v>41663</v>
      </c>
      <c r="O14" s="67">
        <f t="shared" si="2"/>
        <v>461955</v>
      </c>
      <c r="P14" s="68"/>
      <c r="Q14"/>
      <c r="R14"/>
    </row>
    <row r="15" spans="1:18" ht="17.25" customHeight="1">
      <c r="A15" s="14" t="s">
        <v>18</v>
      </c>
      <c r="B15" s="13">
        <v>4446</v>
      </c>
      <c r="C15" s="13">
        <v>6859</v>
      </c>
      <c r="D15" s="13">
        <v>5170</v>
      </c>
      <c r="E15" s="13">
        <v>786</v>
      </c>
      <c r="F15" s="13">
        <v>1901</v>
      </c>
      <c r="G15" s="13">
        <v>3744</v>
      </c>
      <c r="H15" s="13">
        <v>2683</v>
      </c>
      <c r="I15" s="13">
        <v>2025</v>
      </c>
      <c r="J15" s="13">
        <v>550</v>
      </c>
      <c r="K15" s="13">
        <v>1076</v>
      </c>
      <c r="L15" s="13">
        <v>2077</v>
      </c>
      <c r="M15" s="13">
        <v>3122</v>
      </c>
      <c r="N15" s="13">
        <v>4724</v>
      </c>
      <c r="O15" s="11">
        <f t="shared" si="2"/>
        <v>39163</v>
      </c>
      <c r="P15"/>
      <c r="Q15"/>
      <c r="R15"/>
    </row>
    <row r="16" spans="1:15" ht="17.25" customHeight="1">
      <c r="A16" s="15" t="s">
        <v>31</v>
      </c>
      <c r="B16" s="13">
        <f>B17+B18+B19</f>
        <v>7233</v>
      </c>
      <c r="C16" s="13">
        <f aca="true" t="shared" si="5" ref="C16:N16">C17+C18+C19</f>
        <v>9976</v>
      </c>
      <c r="D16" s="13">
        <f t="shared" si="5"/>
        <v>9599</v>
      </c>
      <c r="E16" s="13">
        <f>E17+E18+E19</f>
        <v>1510</v>
      </c>
      <c r="F16" s="13">
        <f>F17+F18+F19</f>
        <v>4294</v>
      </c>
      <c r="G16" s="13">
        <f t="shared" si="5"/>
        <v>5749</v>
      </c>
      <c r="H16" s="13">
        <f t="shared" si="5"/>
        <v>4982</v>
      </c>
      <c r="I16" s="13">
        <f t="shared" si="5"/>
        <v>4882</v>
      </c>
      <c r="J16" s="13">
        <f t="shared" si="5"/>
        <v>1719</v>
      </c>
      <c r="K16" s="13">
        <f t="shared" si="5"/>
        <v>2275</v>
      </c>
      <c r="L16" s="13">
        <f t="shared" si="5"/>
        <v>5748</v>
      </c>
      <c r="M16" s="13">
        <f t="shared" si="5"/>
        <v>6980</v>
      </c>
      <c r="N16" s="13">
        <f t="shared" si="5"/>
        <v>5626</v>
      </c>
      <c r="O16" s="11">
        <f t="shared" si="2"/>
        <v>70573</v>
      </c>
    </row>
    <row r="17" spans="1:18" ht="17.25" customHeight="1">
      <c r="A17" s="14" t="s">
        <v>32</v>
      </c>
      <c r="B17" s="13">
        <v>7224</v>
      </c>
      <c r="C17" s="13">
        <v>9962</v>
      </c>
      <c r="D17" s="13">
        <v>9585</v>
      </c>
      <c r="E17" s="13">
        <v>1502</v>
      </c>
      <c r="F17" s="13">
        <v>4293</v>
      </c>
      <c r="G17" s="13">
        <v>5744</v>
      </c>
      <c r="H17" s="13">
        <v>4976</v>
      </c>
      <c r="I17" s="13">
        <v>4881</v>
      </c>
      <c r="J17" s="13">
        <v>1718</v>
      </c>
      <c r="K17" s="13">
        <v>2271</v>
      </c>
      <c r="L17" s="13">
        <v>5739</v>
      </c>
      <c r="M17" s="13">
        <v>6971</v>
      </c>
      <c r="N17" s="13">
        <v>5620</v>
      </c>
      <c r="O17" s="11">
        <f t="shared" si="2"/>
        <v>70486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1</v>
      </c>
      <c r="D18" s="13">
        <v>2</v>
      </c>
      <c r="E18" s="13">
        <v>3</v>
      </c>
      <c r="F18" s="13">
        <v>1</v>
      </c>
      <c r="G18" s="13">
        <v>2</v>
      </c>
      <c r="H18" s="13">
        <v>2</v>
      </c>
      <c r="I18" s="13">
        <v>0</v>
      </c>
      <c r="J18" s="13">
        <v>1</v>
      </c>
      <c r="K18" s="13">
        <v>4</v>
      </c>
      <c r="L18" s="13">
        <v>3</v>
      </c>
      <c r="M18" s="13">
        <v>8</v>
      </c>
      <c r="N18" s="13">
        <v>4</v>
      </c>
      <c r="O18" s="11">
        <f t="shared" si="2"/>
        <v>35</v>
      </c>
      <c r="P18"/>
      <c r="Q18"/>
      <c r="R18"/>
    </row>
    <row r="19" spans="1:18" ht="17.25" customHeight="1">
      <c r="A19" s="14" t="s">
        <v>34</v>
      </c>
      <c r="B19" s="13">
        <v>5</v>
      </c>
      <c r="C19" s="13">
        <v>13</v>
      </c>
      <c r="D19" s="13">
        <v>12</v>
      </c>
      <c r="E19" s="13">
        <v>5</v>
      </c>
      <c r="F19" s="13">
        <v>0</v>
      </c>
      <c r="G19" s="13">
        <v>3</v>
      </c>
      <c r="H19" s="13">
        <v>4</v>
      </c>
      <c r="I19" s="13">
        <v>1</v>
      </c>
      <c r="J19" s="13">
        <v>0</v>
      </c>
      <c r="K19" s="13">
        <v>0</v>
      </c>
      <c r="L19" s="13">
        <v>6</v>
      </c>
      <c r="M19" s="13">
        <v>1</v>
      </c>
      <c r="N19" s="13">
        <v>2</v>
      </c>
      <c r="O19" s="11">
        <f t="shared" si="2"/>
        <v>52</v>
      </c>
      <c r="P19"/>
      <c r="Q19"/>
      <c r="R19"/>
    </row>
    <row r="20" spans="1:18" ht="17.25" customHeight="1">
      <c r="A20" s="16" t="s">
        <v>19</v>
      </c>
      <c r="B20" s="11">
        <f>+B21+B22+B23</f>
        <v>78400</v>
      </c>
      <c r="C20" s="11">
        <f aca="true" t="shared" si="6" ref="C20:N20">+C21+C22+C23</f>
        <v>93925</v>
      </c>
      <c r="D20" s="11">
        <f t="shared" si="6"/>
        <v>107111</v>
      </c>
      <c r="E20" s="11">
        <f>+E21+E22+E23</f>
        <v>14474</v>
      </c>
      <c r="F20" s="11">
        <f>+F21+F22+F23</f>
        <v>43383</v>
      </c>
      <c r="G20" s="11">
        <f t="shared" si="6"/>
        <v>55055</v>
      </c>
      <c r="H20" s="11">
        <f t="shared" si="6"/>
        <v>45616</v>
      </c>
      <c r="I20" s="11">
        <f t="shared" si="6"/>
        <v>58620</v>
      </c>
      <c r="J20" s="11">
        <f t="shared" si="6"/>
        <v>17919</v>
      </c>
      <c r="K20" s="11">
        <f t="shared" si="6"/>
        <v>23868</v>
      </c>
      <c r="L20" s="11">
        <f t="shared" si="6"/>
        <v>62516</v>
      </c>
      <c r="M20" s="11">
        <f t="shared" si="6"/>
        <v>79700</v>
      </c>
      <c r="N20" s="11">
        <f t="shared" si="6"/>
        <v>52663</v>
      </c>
      <c r="O20" s="11">
        <f t="shared" si="2"/>
        <v>733250</v>
      </c>
      <c r="P20"/>
      <c r="Q20"/>
      <c r="R20"/>
    </row>
    <row r="21" spans="1:18" s="60" customFormat="1" ht="17.25" customHeight="1">
      <c r="A21" s="54" t="s">
        <v>20</v>
      </c>
      <c r="B21" s="66">
        <v>41297</v>
      </c>
      <c r="C21" s="66">
        <v>53532</v>
      </c>
      <c r="D21" s="66">
        <v>61742</v>
      </c>
      <c r="E21" s="66">
        <v>8962</v>
      </c>
      <c r="F21" s="66">
        <v>24577</v>
      </c>
      <c r="G21" s="66">
        <v>31420</v>
      </c>
      <c r="H21" s="66">
        <v>23643</v>
      </c>
      <c r="I21" s="66">
        <v>32357</v>
      </c>
      <c r="J21" s="66">
        <v>8686</v>
      </c>
      <c r="K21" s="66">
        <v>11865</v>
      </c>
      <c r="L21" s="66">
        <v>30752</v>
      </c>
      <c r="M21" s="66">
        <v>37722</v>
      </c>
      <c r="N21" s="66">
        <v>27293</v>
      </c>
      <c r="O21" s="67">
        <f t="shared" si="2"/>
        <v>393848</v>
      </c>
      <c r="P21" s="68"/>
      <c r="Q21"/>
      <c r="R21"/>
    </row>
    <row r="22" spans="1:18" s="60" customFormat="1" ht="17.25" customHeight="1">
      <c r="A22" s="54" t="s">
        <v>21</v>
      </c>
      <c r="B22" s="66">
        <v>34848</v>
      </c>
      <c r="C22" s="66">
        <v>37520</v>
      </c>
      <c r="D22" s="66">
        <v>42729</v>
      </c>
      <c r="E22" s="66">
        <v>5114</v>
      </c>
      <c r="F22" s="66">
        <v>17817</v>
      </c>
      <c r="G22" s="66">
        <v>22244</v>
      </c>
      <c r="H22" s="66">
        <v>20817</v>
      </c>
      <c r="I22" s="66">
        <v>24926</v>
      </c>
      <c r="J22" s="66">
        <v>8896</v>
      </c>
      <c r="K22" s="66">
        <v>11421</v>
      </c>
      <c r="L22" s="66">
        <v>30373</v>
      </c>
      <c r="M22" s="66">
        <v>39957</v>
      </c>
      <c r="N22" s="66">
        <v>23705</v>
      </c>
      <c r="O22" s="67">
        <f t="shared" si="2"/>
        <v>320367</v>
      </c>
      <c r="P22" s="68"/>
      <c r="Q22"/>
      <c r="R22"/>
    </row>
    <row r="23" spans="1:18" ht="17.25" customHeight="1">
      <c r="A23" s="12" t="s">
        <v>22</v>
      </c>
      <c r="B23" s="13">
        <v>2255</v>
      </c>
      <c r="C23" s="13">
        <v>2873</v>
      </c>
      <c r="D23" s="13">
        <v>2640</v>
      </c>
      <c r="E23" s="13">
        <v>398</v>
      </c>
      <c r="F23" s="13">
        <v>989</v>
      </c>
      <c r="G23" s="13">
        <v>1391</v>
      </c>
      <c r="H23" s="13">
        <v>1156</v>
      </c>
      <c r="I23" s="13">
        <v>1337</v>
      </c>
      <c r="J23" s="13">
        <v>337</v>
      </c>
      <c r="K23" s="13">
        <v>582</v>
      </c>
      <c r="L23" s="13">
        <v>1391</v>
      </c>
      <c r="M23" s="13">
        <v>2021</v>
      </c>
      <c r="N23" s="13">
        <v>1665</v>
      </c>
      <c r="O23" s="11">
        <f t="shared" si="2"/>
        <v>19035</v>
      </c>
      <c r="P23"/>
      <c r="Q23"/>
      <c r="R23"/>
    </row>
    <row r="24" spans="1:18" ht="17.25" customHeight="1">
      <c r="A24" s="16" t="s">
        <v>23</v>
      </c>
      <c r="B24" s="13">
        <f>+B25+B26</f>
        <v>66754</v>
      </c>
      <c r="C24" s="13">
        <f aca="true" t="shared" si="7" ref="C24:N24">+C25+C26</f>
        <v>90499</v>
      </c>
      <c r="D24" s="13">
        <f t="shared" si="7"/>
        <v>98504</v>
      </c>
      <c r="E24" s="13">
        <f>+E25+E26</f>
        <v>14940</v>
      </c>
      <c r="F24" s="13">
        <f>+F25+F26</f>
        <v>45689</v>
      </c>
      <c r="G24" s="13">
        <f t="shared" si="7"/>
        <v>54872</v>
      </c>
      <c r="H24" s="13">
        <f t="shared" si="7"/>
        <v>37545</v>
      </c>
      <c r="I24" s="13">
        <f t="shared" si="7"/>
        <v>30725</v>
      </c>
      <c r="J24" s="13">
        <f t="shared" si="7"/>
        <v>6703</v>
      </c>
      <c r="K24" s="13">
        <f t="shared" si="7"/>
        <v>12238</v>
      </c>
      <c r="L24" s="13">
        <f t="shared" si="7"/>
        <v>29253</v>
      </c>
      <c r="M24" s="13">
        <f t="shared" si="7"/>
        <v>37606</v>
      </c>
      <c r="N24" s="13">
        <f t="shared" si="7"/>
        <v>39359</v>
      </c>
      <c r="O24" s="11">
        <f t="shared" si="2"/>
        <v>564687</v>
      </c>
      <c r="P24" s="44"/>
      <c r="Q24"/>
      <c r="R24"/>
    </row>
    <row r="25" spans="1:18" ht="17.25" customHeight="1">
      <c r="A25" s="12" t="s">
        <v>36</v>
      </c>
      <c r="B25" s="13">
        <v>46111</v>
      </c>
      <c r="C25" s="13">
        <v>64036</v>
      </c>
      <c r="D25" s="13">
        <v>69518</v>
      </c>
      <c r="E25" s="13">
        <v>11685</v>
      </c>
      <c r="F25" s="13">
        <v>30800</v>
      </c>
      <c r="G25" s="13">
        <v>40080</v>
      </c>
      <c r="H25" s="13">
        <v>25836</v>
      </c>
      <c r="I25" s="13">
        <v>21044</v>
      </c>
      <c r="J25" s="13">
        <v>4891</v>
      </c>
      <c r="K25" s="13">
        <v>8815</v>
      </c>
      <c r="L25" s="13">
        <v>19205</v>
      </c>
      <c r="M25" s="13">
        <v>26582</v>
      </c>
      <c r="N25" s="13">
        <v>28381</v>
      </c>
      <c r="O25" s="11">
        <f t="shared" si="2"/>
        <v>396984</v>
      </c>
      <c r="P25" s="43"/>
      <c r="Q25"/>
      <c r="R25"/>
    </row>
    <row r="26" spans="1:18" ht="17.25" customHeight="1">
      <c r="A26" s="12" t="s">
        <v>37</v>
      </c>
      <c r="B26" s="13">
        <v>20643</v>
      </c>
      <c r="C26" s="13">
        <v>26463</v>
      </c>
      <c r="D26" s="13">
        <v>28986</v>
      </c>
      <c r="E26" s="13">
        <v>3255</v>
      </c>
      <c r="F26" s="13">
        <v>14889</v>
      </c>
      <c r="G26" s="13">
        <v>14792</v>
      </c>
      <c r="H26" s="13">
        <v>11709</v>
      </c>
      <c r="I26" s="13">
        <v>9681</v>
      </c>
      <c r="J26" s="13">
        <v>1812</v>
      </c>
      <c r="K26" s="13">
        <v>3423</v>
      </c>
      <c r="L26" s="13">
        <v>10048</v>
      </c>
      <c r="M26" s="13">
        <v>11024</v>
      </c>
      <c r="N26" s="13">
        <v>10978</v>
      </c>
      <c r="O26" s="11">
        <f t="shared" si="2"/>
        <v>167703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1021</v>
      </c>
      <c r="O27" s="11">
        <f t="shared" si="2"/>
        <v>1021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43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31700.07</v>
      </c>
      <c r="O37" s="23">
        <f>SUM(B37:N37)</f>
        <v>31700.07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898160.72</v>
      </c>
      <c r="C49" s="22">
        <f aca="true" t="shared" si="11" ref="C49:N49">+C50+C62</f>
        <v>1343084.4000000001</v>
      </c>
      <c r="D49" s="22">
        <f t="shared" si="11"/>
        <v>1521155.34</v>
      </c>
      <c r="E49" s="22">
        <f t="shared" si="11"/>
        <v>278894.84</v>
      </c>
      <c r="F49" s="22">
        <f t="shared" si="11"/>
        <v>569965.15</v>
      </c>
      <c r="G49" s="22">
        <f t="shared" si="11"/>
        <v>772617.96</v>
      </c>
      <c r="H49" s="22">
        <f t="shared" si="11"/>
        <v>631183.69</v>
      </c>
      <c r="I49" s="22">
        <f>+I50+I62</f>
        <v>560543.28</v>
      </c>
      <c r="J49" s="22">
        <f t="shared" si="11"/>
        <v>149873.64</v>
      </c>
      <c r="K49" s="22">
        <f>+K50+K62</f>
        <v>212216.55</v>
      </c>
      <c r="L49" s="22">
        <f>+L50+L62</f>
        <v>497646.98</v>
      </c>
      <c r="M49" s="22">
        <f>+M50+M62</f>
        <v>677069.9</v>
      </c>
      <c r="N49" s="22">
        <f t="shared" si="11"/>
        <v>707048.9199999999</v>
      </c>
      <c r="O49" s="22">
        <f>SUM(B49:N49)</f>
        <v>8819461.37</v>
      </c>
      <c r="P49"/>
      <c r="Q49"/>
      <c r="R49"/>
    </row>
    <row r="50" spans="1:18" ht="17.25" customHeight="1">
      <c r="A50" s="16" t="s">
        <v>55</v>
      </c>
      <c r="B50" s="23">
        <f>SUM(B51:B61)</f>
        <v>881461.03</v>
      </c>
      <c r="C50" s="23">
        <f aca="true" t="shared" si="12" ref="C50:N50">SUM(C51:C61)</f>
        <v>1319932.83</v>
      </c>
      <c r="D50" s="23">
        <f t="shared" si="12"/>
        <v>1513046.83</v>
      </c>
      <c r="E50" s="23">
        <f t="shared" si="12"/>
        <v>278894.84</v>
      </c>
      <c r="F50" s="23">
        <f t="shared" si="12"/>
        <v>558410.3200000001</v>
      </c>
      <c r="G50" s="23">
        <f t="shared" si="12"/>
        <v>749536.89</v>
      </c>
      <c r="H50" s="23">
        <f t="shared" si="12"/>
        <v>631183.69</v>
      </c>
      <c r="I50" s="23">
        <f>SUM(I51:I61)</f>
        <v>551805.27</v>
      </c>
      <c r="J50" s="23">
        <f t="shared" si="12"/>
        <v>148374.57</v>
      </c>
      <c r="K50" s="23">
        <f>SUM(K51:K61)</f>
        <v>204377.37</v>
      </c>
      <c r="L50" s="23">
        <f>SUM(L51:L61)</f>
        <v>496182.57</v>
      </c>
      <c r="M50" s="23">
        <f>SUM(M51:M61)</f>
        <v>668549.04</v>
      </c>
      <c r="N50" s="23">
        <f t="shared" si="12"/>
        <v>697578.7</v>
      </c>
      <c r="O50" s="23">
        <f>SUM(B50:N50)</f>
        <v>8699333.95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877369.35</v>
      </c>
      <c r="C51" s="23">
        <f t="shared" si="13"/>
        <v>1314159.11</v>
      </c>
      <c r="D51" s="23">
        <f t="shared" si="13"/>
        <v>1506661.07</v>
      </c>
      <c r="E51" s="23">
        <f t="shared" si="13"/>
        <v>278894.84</v>
      </c>
      <c r="F51" s="23">
        <f t="shared" si="13"/>
        <v>556193.28</v>
      </c>
      <c r="G51" s="23">
        <f t="shared" si="13"/>
        <v>746091.49</v>
      </c>
      <c r="H51" s="23">
        <f t="shared" si="13"/>
        <v>622418.99</v>
      </c>
      <c r="I51" s="23">
        <f t="shared" si="13"/>
        <v>548428.35</v>
      </c>
      <c r="J51" s="23">
        <f t="shared" si="13"/>
        <v>147030.65</v>
      </c>
      <c r="K51" s="23">
        <f t="shared" si="13"/>
        <v>203153.29</v>
      </c>
      <c r="L51" s="23">
        <f t="shared" si="13"/>
        <v>493927.01</v>
      </c>
      <c r="M51" s="23">
        <f t="shared" si="13"/>
        <v>665942.52</v>
      </c>
      <c r="N51" s="23">
        <f t="shared" si="13"/>
        <v>662163.59</v>
      </c>
      <c r="O51" s="23">
        <f>SUM(B51:N51)</f>
        <v>8622433.540000001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31700.07</v>
      </c>
      <c r="O55" s="23">
        <f>SUM(B55:N55)</f>
        <v>31700.07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11554.83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120127.42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-90626.8</v>
      </c>
      <c r="C66" s="35">
        <f t="shared" si="14"/>
        <v>-138127.43</v>
      </c>
      <c r="D66" s="35">
        <f t="shared" si="14"/>
        <v>-124005.93000000001</v>
      </c>
      <c r="E66" s="35">
        <f t="shared" si="14"/>
        <v>-69610.21</v>
      </c>
      <c r="F66" s="35">
        <f t="shared" si="14"/>
        <v>-48559.9</v>
      </c>
      <c r="G66" s="35">
        <f t="shared" si="14"/>
        <v>-77232.3</v>
      </c>
      <c r="H66" s="35">
        <f t="shared" si="14"/>
        <v>-51795.53</v>
      </c>
      <c r="I66" s="35">
        <f t="shared" si="14"/>
        <v>-32675.7</v>
      </c>
      <c r="J66" s="35">
        <f t="shared" si="14"/>
        <v>-7924.9</v>
      </c>
      <c r="K66" s="35">
        <f t="shared" si="14"/>
        <v>-18348.1</v>
      </c>
      <c r="L66" s="35">
        <f t="shared" si="14"/>
        <v>-27399.6</v>
      </c>
      <c r="M66" s="35">
        <f t="shared" si="14"/>
        <v>-43679.4</v>
      </c>
      <c r="N66" s="35">
        <f t="shared" si="14"/>
        <v>-83377</v>
      </c>
      <c r="O66" s="35">
        <f aca="true" t="shared" si="15" ref="O66:O74">SUM(B66:N66)</f>
        <v>-813362.8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-90626.8</v>
      </c>
      <c r="C67" s="35">
        <f t="shared" si="16"/>
        <v>-138107.4</v>
      </c>
      <c r="D67" s="35">
        <f t="shared" si="16"/>
        <v>-122902.6</v>
      </c>
      <c r="E67" s="35">
        <f t="shared" si="16"/>
        <v>-19539.2</v>
      </c>
      <c r="F67" s="35">
        <f t="shared" si="16"/>
        <v>-48559.9</v>
      </c>
      <c r="G67" s="35">
        <f t="shared" si="16"/>
        <v>-77232.3</v>
      </c>
      <c r="H67" s="35">
        <f t="shared" si="16"/>
        <v>-51402.2</v>
      </c>
      <c r="I67" s="35">
        <f t="shared" si="16"/>
        <v>-32675.7</v>
      </c>
      <c r="J67" s="35">
        <f t="shared" si="16"/>
        <v>-7924.9</v>
      </c>
      <c r="K67" s="35">
        <f t="shared" si="16"/>
        <v>-18348.1</v>
      </c>
      <c r="L67" s="35">
        <f t="shared" si="16"/>
        <v>-27399.6</v>
      </c>
      <c r="M67" s="35">
        <f t="shared" si="16"/>
        <v>-43679.4</v>
      </c>
      <c r="N67" s="35">
        <f t="shared" si="16"/>
        <v>-83377</v>
      </c>
      <c r="O67" s="35">
        <f t="shared" si="15"/>
        <v>-761775.1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-90626.8</v>
      </c>
      <c r="C68" s="57">
        <f aca="true" t="shared" si="17" ref="C68:N68">-ROUND(C9*$D$3,2)</f>
        <v>-138107.4</v>
      </c>
      <c r="D68" s="57">
        <f t="shared" si="17"/>
        <v>-122902.6</v>
      </c>
      <c r="E68" s="57">
        <f t="shared" si="17"/>
        <v>-19539.2</v>
      </c>
      <c r="F68" s="57">
        <f t="shared" si="17"/>
        <v>-48559.9</v>
      </c>
      <c r="G68" s="57">
        <f t="shared" si="17"/>
        <v>-77232.3</v>
      </c>
      <c r="H68" s="57">
        <f>-ROUND((H9+H29)*$D$3,2)</f>
        <v>-51402.2</v>
      </c>
      <c r="I68" s="57">
        <f t="shared" si="17"/>
        <v>-32675.7</v>
      </c>
      <c r="J68" s="57">
        <f t="shared" si="17"/>
        <v>-7924.9</v>
      </c>
      <c r="K68" s="57">
        <f t="shared" si="17"/>
        <v>-18348.1</v>
      </c>
      <c r="L68" s="57">
        <f t="shared" si="17"/>
        <v>-27399.6</v>
      </c>
      <c r="M68" s="57">
        <f t="shared" si="17"/>
        <v>-43679.4</v>
      </c>
      <c r="N68" s="57">
        <f t="shared" si="17"/>
        <v>-83377</v>
      </c>
      <c r="O68" s="57">
        <f t="shared" si="15"/>
        <v>-761775.1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0</v>
      </c>
      <c r="C74" s="57">
        <f t="shared" si="18"/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-51587.700000000004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807533.9199999999</v>
      </c>
      <c r="C114" s="24">
        <f t="shared" si="20"/>
        <v>1204956.9700000002</v>
      </c>
      <c r="D114" s="24">
        <f t="shared" si="20"/>
        <v>1397149.41</v>
      </c>
      <c r="E114" s="24">
        <f t="shared" si="20"/>
        <v>209284.63</v>
      </c>
      <c r="F114" s="24">
        <f t="shared" si="20"/>
        <v>521405.25000000006</v>
      </c>
      <c r="G114" s="24">
        <f t="shared" si="20"/>
        <v>695385.6599999999</v>
      </c>
      <c r="H114" s="24">
        <f aca="true" t="shared" si="21" ref="H114:M114">+H115+H116</f>
        <v>579388.16</v>
      </c>
      <c r="I114" s="24">
        <f t="shared" si="21"/>
        <v>527867.58</v>
      </c>
      <c r="J114" s="24">
        <f t="shared" si="21"/>
        <v>141948.74000000002</v>
      </c>
      <c r="K114" s="24">
        <f t="shared" si="21"/>
        <v>193868.44999999998</v>
      </c>
      <c r="L114" s="24">
        <f t="shared" si="21"/>
        <v>470247.38</v>
      </c>
      <c r="M114" s="24">
        <f t="shared" si="21"/>
        <v>633390.5</v>
      </c>
      <c r="N114" s="24">
        <f>+N115+N116</f>
        <v>623671.9199999999</v>
      </c>
      <c r="O114" s="41">
        <f t="shared" si="19"/>
        <v>8006098.57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790834.23</v>
      </c>
      <c r="C115" s="24">
        <f t="shared" si="22"/>
        <v>1181805.4000000001</v>
      </c>
      <c r="D115" s="24">
        <f t="shared" si="22"/>
        <v>1389040.9</v>
      </c>
      <c r="E115" s="24">
        <f t="shared" si="22"/>
        <v>209284.63</v>
      </c>
      <c r="F115" s="24">
        <f t="shared" si="22"/>
        <v>509850.42000000004</v>
      </c>
      <c r="G115" s="24">
        <f t="shared" si="22"/>
        <v>672304.59</v>
      </c>
      <c r="H115" s="24">
        <f aca="true" t="shared" si="23" ref="H115:M115">+H50+H67+H74+H111</f>
        <v>579388.16</v>
      </c>
      <c r="I115" s="24">
        <f t="shared" si="23"/>
        <v>519129.57</v>
      </c>
      <c r="J115" s="24">
        <f t="shared" si="23"/>
        <v>140449.67</v>
      </c>
      <c r="K115" s="24">
        <f t="shared" si="23"/>
        <v>186029.27</v>
      </c>
      <c r="L115" s="24">
        <f t="shared" si="23"/>
        <v>468782.97000000003</v>
      </c>
      <c r="M115" s="24">
        <f t="shared" si="23"/>
        <v>624869.64</v>
      </c>
      <c r="N115" s="24">
        <f>+N50+N67+N74+N111</f>
        <v>614201.7</v>
      </c>
      <c r="O115" s="41">
        <f t="shared" si="19"/>
        <v>7885971.149999999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11554.83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120127.42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8006098.58</v>
      </c>
      <c r="P122" s="45"/>
    </row>
    <row r="123" spans="1:15" ht="18.75" customHeight="1">
      <c r="A123" s="26" t="s">
        <v>118</v>
      </c>
      <c r="B123" s="27">
        <v>102217.94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102217.94</v>
      </c>
    </row>
    <row r="124" spans="1:15" ht="18.75" customHeight="1">
      <c r="A124" s="26" t="s">
        <v>119</v>
      </c>
      <c r="B124" s="27">
        <v>705315.98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705315.98</v>
      </c>
    </row>
    <row r="125" spans="1:15" ht="18.75" customHeight="1">
      <c r="A125" s="26" t="s">
        <v>120</v>
      </c>
      <c r="B125" s="38">
        <v>0</v>
      </c>
      <c r="C125" s="27">
        <v>1204956.97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1204956.97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213113.59</v>
      </c>
      <c r="O139" s="39">
        <f t="shared" si="26"/>
        <v>213113.59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410558.33</v>
      </c>
      <c r="O140" s="39">
        <f t="shared" si="26"/>
        <v>410558.33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209284.63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209284.63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521405.25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521405.25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579388.16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579388.16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141948.74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141948.74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193868.45</v>
      </c>
      <c r="L147" s="38">
        <v>0</v>
      </c>
      <c r="M147" s="38">
        <v>0</v>
      </c>
      <c r="N147" s="38">
        <v>0</v>
      </c>
      <c r="O147" s="39">
        <f t="shared" si="27"/>
        <v>193868.45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695385.65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695385.65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527867.58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527867.58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470247.39</v>
      </c>
      <c r="M152" s="38">
        <v>0</v>
      </c>
      <c r="N152" s="38">
        <v>0</v>
      </c>
      <c r="O152" s="39">
        <f t="shared" si="27"/>
        <v>470247.39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1397149.43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1397149.43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633390.49</v>
      </c>
      <c r="N154" s="75">
        <v>0</v>
      </c>
      <c r="O154" s="74">
        <f t="shared" si="27"/>
        <v>633390.49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2019-06-27T19:09:56Z</dcterms:modified>
  <cp:category/>
  <cp:version/>
  <cp:contentType/>
  <cp:contentStatus/>
</cp:coreProperties>
</file>