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<sst xmlns="http://schemas.openxmlformats.org/spreadsheetml/2006/main" count="167" uniqueCount="161">
  <si>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</si>
  <si>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</si>
  <si>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</si>
  <si>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</si>
  <si>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</si>
  <si>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</si>
  <si>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</si>
  <si>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</si>
  <si>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</si>
  <si>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</si>
  <si>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</si>
  <si>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</si>
  <si>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</si>
  <si>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</si>
  <si>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</si>
  <si>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</si>
  <si>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</si>
  <si>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</si>
  <si>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</si>
  <si>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</si>
  <si>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</si>
  <si>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</si>
  <si>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</si>
  <si>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</si>
  <si>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</si>
  <si>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</si>
  <si>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</si>
  <si>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</si>
  <si>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</si>
  <si>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</si>
  <si>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</si>
  <si>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</si>
  <si>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</si>
  <si>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</si>
  <si>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</si>
  <si>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</si>
  <si>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</si>
  <si>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</si>
  <si>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</si>
  <si>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</si>
  <si>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</si>
  <si>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</si>
  <si>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</si>
  <si>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</si>
  <si>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</si>
  <si>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</si>
  <si>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</si>
  <si>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</si>
  <si>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</si>
  <si>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</si>
  <si>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</si>
  <si>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</si>
  <si>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</si>
  <si>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</si>
  <si>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</si>
  <si>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</si>
  <si>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</si>
  <si>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</si>
  <si>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</si>
  <si>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</si>
  <si>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</si>
  <si>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</si>
  <si>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</si>
  <si>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</si>
  <si>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</si>
  <si>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</si>
  <si>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</si>
  <si>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</si>
  <si>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</si>
  <si>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</si>
  <si>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</si>
  <si>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</si>
  <si>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</si>
  <si>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</si>
  <si>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</si>
  <si>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</si>
  <si>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</si>
  <si>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</si>
  <si>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</si>
  <si>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</si>
  <si>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</si>
  <si>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</si>
  <si>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</si>
  <si>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</si>
  <si>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</si>
  <si>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</si>
  <si>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</si>
  <si>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</si>
  <si>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</si>
  <si>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</si>
  <si>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</si>
  <si>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</si>
  <si>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</si>
  <si>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</si>
  <si>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</si>
  <si>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</si>
  <si>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</si>
  <si>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</si>
  <si>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</si>
  <si>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</si>
  <si>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</si>
  <si>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</si>
  <si>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</si>
  <si>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</si>
  <si>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</si>
  <si>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</si>
  <si>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</si>
  <si>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</si>
  <si>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</si>
  <si>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</si>
  <si>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</si>
  <si>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</si>
  <si>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</si>
  <si>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</si>
  <si>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</si>
  <si>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</si>
  <si>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</si>
  <si>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</si>
  <si>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</si>
  <si>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</si>
  <si>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</si>
  <si>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</si>
  <si>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</si>
  <si>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</si>
  <si>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</si>
  <si>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</si>
  <si>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</si>
  <si>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</si>
  <si>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</si>
  <si>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</si>
  <si>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</si>
  <si>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</si>
  <si>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</si>
  <si>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</si>
  <si>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</si>
  <si>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</si>
  <si>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</si>
  <si>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</si>
  <si>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</si>
  <si>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</si>
  <si>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</si>
  <si>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</si>
  <si>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</si>
  <si>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</si>
  <si>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</si>
  <si>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</si>
  <si>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</si>
  <si>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</si>
  <si>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</si>
  <si>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</si>
  <si>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</si>
  <si>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</si>
  <si>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</si>
  <si>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</si>
  <si>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</si>
  <si>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</si>
  <si>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</si>
  <si>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</si>
  <si>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</si>
  <si>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</si>
  <si>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18/06/19 - VENCIMENTO 26/06/19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</si>
</sst>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C12" sqref="C12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557386</v>
      </c>
      <c r="C7" s="9">
        <f t="shared" si="0"/>
        <v>747074</v>
      </c>
      <c r="D7" s="9">
        <f t="shared" si="0"/>
        <v>722268</v>
      </c>
      <c r="E7" s="9">
        <f>+E8+E20+E24+E27</f>
        <v>116092</v>
      </c>
      <c r="F7" s="9">
        <f>+F8+F20+F24+F27</f>
        <v>303280</v>
      </c>
      <c r="G7" s="9">
        <f t="shared" si="0"/>
        <v>481785</v>
      </c>
      <c r="H7" s="9">
        <f t="shared" si="0"/>
        <v>357733</v>
      </c>
      <c r="I7" s="9">
        <f t="shared" si="0"/>
        <v>294433</v>
      </c>
      <c r="J7" s="9">
        <f t="shared" si="0"/>
        <v>146394</v>
      </c>
      <c r="K7" s="9">
        <f t="shared" si="0"/>
        <v>148036</v>
      </c>
      <c r="L7" s="9">
        <f t="shared" si="0"/>
        <v>310834</v>
      </c>
      <c r="M7" s="9">
        <f t="shared" si="0"/>
        <v>454812</v>
      </c>
      <c r="N7" s="9">
        <f t="shared" si="0"/>
        <v>494998</v>
      </c>
      <c r="O7" s="9">
        <f t="shared" si="0"/>
        <v>5135125</v>
      </c>
      <c r="P7" s="43"/>
      <c r="Q7"/>
      <c r="R7"/>
    </row>
    <row r="8" spans="1:18" ht="17.25" customHeight="1">
      <c r="A8" s="10" t="s">
        <v>35</v>
      </c>
      <c r="B8" s="11">
        <f>B9+B12+B16</f>
        <v>272183</v>
      </c>
      <c r="C8" s="11">
        <f aca="true" t="shared" si="1" ref="C8:N8">C9+C12+C16</f>
        <v>373000</v>
      </c>
      <c r="D8" s="11">
        <f t="shared" si="1"/>
        <v>333969</v>
      </c>
      <c r="E8" s="11">
        <f>E9+E12+E16</f>
        <v>51943</v>
      </c>
      <c r="F8" s="11">
        <f>F9+F12+F16</f>
        <v>140248</v>
      </c>
      <c r="G8" s="11">
        <f t="shared" si="1"/>
        <v>241926</v>
      </c>
      <c r="H8" s="11">
        <f t="shared" si="1"/>
        <v>185381</v>
      </c>
      <c r="I8" s="11">
        <f t="shared" si="1"/>
        <v>132153</v>
      </c>
      <c r="J8" s="11">
        <f t="shared" si="1"/>
        <v>75413</v>
      </c>
      <c r="K8" s="11">
        <f t="shared" si="1"/>
        <v>75618</v>
      </c>
      <c r="L8" s="11">
        <f t="shared" si="1"/>
        <v>143016</v>
      </c>
      <c r="M8" s="11">
        <f t="shared" si="1"/>
        <v>224343</v>
      </c>
      <c r="N8" s="11">
        <f t="shared" si="1"/>
        <v>263842</v>
      </c>
      <c r="O8" s="11">
        <f aca="true" t="shared" si="2" ref="O8:O27">SUM(B8:N8)</f>
        <v>2513035</v>
      </c>
      <c r="P8"/>
      <c r="Q8"/>
      <c r="R8"/>
    </row>
    <row r="9" spans="1:18" ht="17.25" customHeight="1">
      <c r="A9" s="15" t="s">
        <v>13</v>
      </c>
      <c r="B9" s="13">
        <f>+B10+B11</f>
        <v>30862</v>
      </c>
      <c r="C9" s="13">
        <f aca="true" t="shared" si="3" ref="C9:N9">+C10+C11</f>
        <v>44611</v>
      </c>
      <c r="D9" s="13">
        <f t="shared" si="3"/>
        <v>35329</v>
      </c>
      <c r="E9" s="13">
        <f>+E10+E11</f>
        <v>6895</v>
      </c>
      <c r="F9" s="13">
        <f>+F10+F11</f>
        <v>13342</v>
      </c>
      <c r="G9" s="13">
        <f t="shared" si="3"/>
        <v>27363</v>
      </c>
      <c r="H9" s="13">
        <f t="shared" si="3"/>
        <v>20468</v>
      </c>
      <c r="I9" s="13">
        <f t="shared" si="3"/>
        <v>10113</v>
      </c>
      <c r="J9" s="13">
        <f t="shared" si="3"/>
        <v>5903</v>
      </c>
      <c r="K9" s="13">
        <f t="shared" si="3"/>
        <v>7079</v>
      </c>
      <c r="L9" s="13">
        <f t="shared" si="3"/>
        <v>8017</v>
      </c>
      <c r="M9" s="13">
        <f t="shared" si="3"/>
        <v>16318</v>
      </c>
      <c r="N9" s="13">
        <f t="shared" si="3"/>
        <v>36876</v>
      </c>
      <c r="O9" s="11">
        <f t="shared" si="2"/>
        <v>263176</v>
      </c>
      <c r="P9"/>
      <c r="Q9"/>
      <c r="R9"/>
    </row>
    <row r="10" spans="1:18" ht="17.25" customHeight="1">
      <c r="A10" s="29" t="s">
        <v>14</v>
      </c>
      <c r="B10" s="13">
        <v>30862</v>
      </c>
      <c r="C10" s="13">
        <v>44611</v>
      </c>
      <c r="D10" s="13">
        <v>35329</v>
      </c>
      <c r="E10" s="13">
        <v>6895</v>
      </c>
      <c r="F10" s="13">
        <v>13342</v>
      </c>
      <c r="G10" s="13">
        <v>27363</v>
      </c>
      <c r="H10" s="13">
        <v>20468</v>
      </c>
      <c r="I10" s="13">
        <v>10113</v>
      </c>
      <c r="J10" s="13">
        <v>5903</v>
      </c>
      <c r="K10" s="13">
        <v>7079</v>
      </c>
      <c r="L10" s="13">
        <v>8017</v>
      </c>
      <c r="M10" s="13">
        <v>16318</v>
      </c>
      <c r="N10" s="13">
        <v>36876</v>
      </c>
      <c r="O10" s="11">
        <f t="shared" si="2"/>
        <v>263176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228736</v>
      </c>
      <c r="C12" s="17">
        <f t="shared" si="4"/>
        <v>310376</v>
      </c>
      <c r="D12" s="17">
        <f t="shared" si="4"/>
        <v>282900</v>
      </c>
      <c r="E12" s="17">
        <f>SUM(E13:E15)</f>
        <v>42247</v>
      </c>
      <c r="F12" s="17">
        <f>SUM(F13:F15)</f>
        <v>119804</v>
      </c>
      <c r="G12" s="17">
        <f t="shared" si="4"/>
        <v>203522</v>
      </c>
      <c r="H12" s="17">
        <f t="shared" si="4"/>
        <v>155933</v>
      </c>
      <c r="I12" s="17">
        <f t="shared" si="4"/>
        <v>114135</v>
      </c>
      <c r="J12" s="17">
        <f t="shared" si="4"/>
        <v>64973</v>
      </c>
      <c r="K12" s="17">
        <f t="shared" si="4"/>
        <v>64525</v>
      </c>
      <c r="L12" s="17">
        <f t="shared" si="4"/>
        <v>126069</v>
      </c>
      <c r="M12" s="17">
        <f t="shared" si="4"/>
        <v>195765</v>
      </c>
      <c r="N12" s="17">
        <f t="shared" si="4"/>
        <v>214621</v>
      </c>
      <c r="O12" s="11">
        <f t="shared" si="2"/>
        <v>2123606</v>
      </c>
      <c r="P12"/>
      <c r="Q12"/>
      <c r="R12"/>
    </row>
    <row r="13" spans="1:18" s="60" customFormat="1" ht="17.25" customHeight="1">
      <c r="A13" s="65" t="s">
        <v>16</v>
      </c>
      <c r="B13" s="66">
        <v>106393</v>
      </c>
      <c r="C13" s="66">
        <v>151524</v>
      </c>
      <c r="D13" s="66">
        <v>144032</v>
      </c>
      <c r="E13" s="66">
        <v>22930</v>
      </c>
      <c r="F13" s="66">
        <v>61536</v>
      </c>
      <c r="G13" s="66">
        <v>99622</v>
      </c>
      <c r="H13" s="66">
        <v>73516</v>
      </c>
      <c r="I13" s="66">
        <v>57981</v>
      </c>
      <c r="J13" s="66">
        <v>30568</v>
      </c>
      <c r="K13" s="66">
        <v>30783</v>
      </c>
      <c r="L13" s="66">
        <v>60420</v>
      </c>
      <c r="M13" s="66">
        <v>90183</v>
      </c>
      <c r="N13" s="66">
        <v>97039</v>
      </c>
      <c r="O13" s="67">
        <f t="shared" si="2"/>
        <v>1026527</v>
      </c>
      <c r="P13" s="68"/>
      <c r="Q13" s="69"/>
      <c r="R13"/>
    </row>
    <row r="14" spans="1:18" s="60" customFormat="1" ht="17.25" customHeight="1">
      <c r="A14" s="65" t="s">
        <v>17</v>
      </c>
      <c r="B14" s="66">
        <v>107132</v>
      </c>
      <c r="C14" s="66">
        <v>135170</v>
      </c>
      <c r="D14" s="66">
        <v>122466</v>
      </c>
      <c r="E14" s="66">
        <v>15785</v>
      </c>
      <c r="F14" s="66">
        <v>52565</v>
      </c>
      <c r="G14" s="66">
        <v>90464</v>
      </c>
      <c r="H14" s="66">
        <v>73026</v>
      </c>
      <c r="I14" s="66">
        <v>49995</v>
      </c>
      <c r="J14" s="66">
        <v>30815</v>
      </c>
      <c r="K14" s="66">
        <v>30227</v>
      </c>
      <c r="L14" s="66">
        <v>60299</v>
      </c>
      <c r="M14" s="66">
        <v>94506</v>
      </c>
      <c r="N14" s="66">
        <v>96600</v>
      </c>
      <c r="O14" s="67">
        <f t="shared" si="2"/>
        <v>959050</v>
      </c>
      <c r="P14" s="68"/>
      <c r="Q14"/>
      <c r="R14"/>
    </row>
    <row r="15" spans="1:18" ht="17.25" customHeight="1">
      <c r="A15" s="14" t="s">
        <v>18</v>
      </c>
      <c r="B15" s="13">
        <v>15211</v>
      </c>
      <c r="C15" s="13">
        <v>23682</v>
      </c>
      <c r="D15" s="13">
        <v>16402</v>
      </c>
      <c r="E15" s="13">
        <v>3532</v>
      </c>
      <c r="F15" s="13">
        <v>5703</v>
      </c>
      <c r="G15" s="13">
        <v>13436</v>
      </c>
      <c r="H15" s="13">
        <v>9391</v>
      </c>
      <c r="I15" s="13">
        <v>6159</v>
      </c>
      <c r="J15" s="13">
        <v>3590</v>
      </c>
      <c r="K15" s="13">
        <v>3515</v>
      </c>
      <c r="L15" s="13">
        <v>5350</v>
      </c>
      <c r="M15" s="13">
        <v>11076</v>
      </c>
      <c r="N15" s="13">
        <v>20982</v>
      </c>
      <c r="O15" s="11">
        <f t="shared" si="2"/>
        <v>138029</v>
      </c>
      <c r="P15"/>
      <c r="Q15"/>
      <c r="R15"/>
    </row>
    <row r="16" spans="1:15" ht="17.25" customHeight="1">
      <c r="A16" s="15" t="s">
        <v>31</v>
      </c>
      <c r="B16" s="13">
        <f>B17+B18+B19</f>
        <v>12585</v>
      </c>
      <c r="C16" s="13">
        <f aca="true" t="shared" si="5" ref="C16:N16">C17+C18+C19</f>
        <v>18013</v>
      </c>
      <c r="D16" s="13">
        <f t="shared" si="5"/>
        <v>15740</v>
      </c>
      <c r="E16" s="13">
        <f>E17+E18+E19</f>
        <v>2801</v>
      </c>
      <c r="F16" s="13">
        <f>F17+F18+F19</f>
        <v>7102</v>
      </c>
      <c r="G16" s="13">
        <f t="shared" si="5"/>
        <v>11041</v>
      </c>
      <c r="H16" s="13">
        <f t="shared" si="5"/>
        <v>8980</v>
      </c>
      <c r="I16" s="13">
        <f t="shared" si="5"/>
        <v>7905</v>
      </c>
      <c r="J16" s="13">
        <f t="shared" si="5"/>
        <v>4537</v>
      </c>
      <c r="K16" s="13">
        <f t="shared" si="5"/>
        <v>4014</v>
      </c>
      <c r="L16" s="13">
        <f t="shared" si="5"/>
        <v>8930</v>
      </c>
      <c r="M16" s="13">
        <f t="shared" si="5"/>
        <v>12260</v>
      </c>
      <c r="N16" s="13">
        <f t="shared" si="5"/>
        <v>12345</v>
      </c>
      <c r="O16" s="11">
        <f t="shared" si="2"/>
        <v>126253</v>
      </c>
    </row>
    <row r="17" spans="1:18" ht="17.25" customHeight="1">
      <c r="A17" s="14" t="s">
        <v>32</v>
      </c>
      <c r="B17" s="13">
        <v>12573</v>
      </c>
      <c r="C17" s="13">
        <v>17976</v>
      </c>
      <c r="D17" s="13">
        <v>15724</v>
      </c>
      <c r="E17" s="13">
        <v>2797</v>
      </c>
      <c r="F17" s="13">
        <v>7099</v>
      </c>
      <c r="G17" s="13">
        <v>11025</v>
      </c>
      <c r="H17" s="13">
        <v>8973</v>
      </c>
      <c r="I17" s="13">
        <v>7890</v>
      </c>
      <c r="J17" s="13">
        <v>4531</v>
      </c>
      <c r="K17" s="13">
        <v>4007</v>
      </c>
      <c r="L17" s="13">
        <v>8920</v>
      </c>
      <c r="M17" s="13">
        <v>12245</v>
      </c>
      <c r="N17" s="13">
        <v>12329</v>
      </c>
      <c r="O17" s="11">
        <f t="shared" si="2"/>
        <v>126089</v>
      </c>
      <c r="P17"/>
      <c r="Q17"/>
      <c r="R17"/>
    </row>
    <row r="18" spans="1:18" ht="17.25" customHeight="1">
      <c r="A18" s="14" t="s">
        <v>33</v>
      </c>
      <c r="B18" s="13">
        <v>3</v>
      </c>
      <c r="C18" s="13">
        <v>15</v>
      </c>
      <c r="D18" s="13">
        <v>7</v>
      </c>
      <c r="E18" s="13">
        <v>4</v>
      </c>
      <c r="F18" s="13">
        <v>2</v>
      </c>
      <c r="G18" s="13">
        <v>10</v>
      </c>
      <c r="H18" s="13">
        <v>3</v>
      </c>
      <c r="I18" s="13">
        <v>8</v>
      </c>
      <c r="J18" s="13">
        <v>2</v>
      </c>
      <c r="K18" s="13">
        <v>2</v>
      </c>
      <c r="L18" s="13">
        <v>3</v>
      </c>
      <c r="M18" s="13">
        <v>6</v>
      </c>
      <c r="N18" s="13">
        <v>5</v>
      </c>
      <c r="O18" s="11">
        <f t="shared" si="2"/>
        <v>70</v>
      </c>
      <c r="P18"/>
      <c r="Q18"/>
      <c r="R18"/>
    </row>
    <row r="19" spans="1:18" ht="17.25" customHeight="1">
      <c r="A19" s="14" t="s">
        <v>34</v>
      </c>
      <c r="B19" s="13">
        <v>9</v>
      </c>
      <c r="C19" s="13">
        <v>22</v>
      </c>
      <c r="D19" s="13">
        <v>9</v>
      </c>
      <c r="E19" s="13">
        <v>0</v>
      </c>
      <c r="F19" s="13">
        <v>1</v>
      </c>
      <c r="G19" s="13">
        <v>6</v>
      </c>
      <c r="H19" s="13">
        <v>4</v>
      </c>
      <c r="I19" s="13">
        <v>7</v>
      </c>
      <c r="J19" s="13">
        <v>4</v>
      </c>
      <c r="K19" s="13">
        <v>5</v>
      </c>
      <c r="L19" s="13">
        <v>7</v>
      </c>
      <c r="M19" s="13">
        <v>9</v>
      </c>
      <c r="N19" s="13">
        <v>11</v>
      </c>
      <c r="O19" s="11">
        <f t="shared" si="2"/>
        <v>94</v>
      </c>
      <c r="P19"/>
      <c r="Q19"/>
      <c r="R19"/>
    </row>
    <row r="20" spans="1:18" ht="17.25" customHeight="1">
      <c r="A20" s="16" t="s">
        <v>19</v>
      </c>
      <c r="B20" s="11">
        <f>+B21+B22+B23</f>
        <v>158361</v>
      </c>
      <c r="C20" s="11">
        <f aca="true" t="shared" si="6" ref="C20:N20">+C21+C22+C23</f>
        <v>188348</v>
      </c>
      <c r="D20" s="11">
        <f t="shared" si="6"/>
        <v>195798</v>
      </c>
      <c r="E20" s="11">
        <f>+E21+E22+E23</f>
        <v>31323</v>
      </c>
      <c r="F20" s="11">
        <f>+F21+F22+F23</f>
        <v>77415</v>
      </c>
      <c r="G20" s="11">
        <f t="shared" si="6"/>
        <v>120519</v>
      </c>
      <c r="H20" s="11">
        <f t="shared" si="6"/>
        <v>95048</v>
      </c>
      <c r="I20" s="11">
        <f t="shared" si="6"/>
        <v>103666</v>
      </c>
      <c r="J20" s="11">
        <f t="shared" si="6"/>
        <v>49266</v>
      </c>
      <c r="K20" s="11">
        <f t="shared" si="6"/>
        <v>47145</v>
      </c>
      <c r="L20" s="11">
        <f t="shared" si="6"/>
        <v>111809</v>
      </c>
      <c r="M20" s="11">
        <f t="shared" si="6"/>
        <v>152608</v>
      </c>
      <c r="N20" s="11">
        <f t="shared" si="6"/>
        <v>127164</v>
      </c>
      <c r="O20" s="11">
        <f t="shared" si="2"/>
        <v>1458470</v>
      </c>
      <c r="P20"/>
      <c r="Q20"/>
      <c r="R20"/>
    </row>
    <row r="21" spans="1:18" s="60" customFormat="1" ht="17.25" customHeight="1">
      <c r="A21" s="54" t="s">
        <v>20</v>
      </c>
      <c r="B21" s="66">
        <v>82128</v>
      </c>
      <c r="C21" s="66">
        <v>105066</v>
      </c>
      <c r="D21" s="66">
        <v>113959</v>
      </c>
      <c r="E21" s="66">
        <v>19340</v>
      </c>
      <c r="F21" s="66">
        <v>44097</v>
      </c>
      <c r="G21" s="66">
        <v>68828</v>
      </c>
      <c r="H21" s="66">
        <v>50252</v>
      </c>
      <c r="I21" s="66">
        <v>59137</v>
      </c>
      <c r="J21" s="66">
        <v>25629</v>
      </c>
      <c r="K21" s="66">
        <v>25415</v>
      </c>
      <c r="L21" s="66">
        <v>59051</v>
      </c>
      <c r="M21" s="66">
        <v>77647</v>
      </c>
      <c r="N21" s="66">
        <v>69182</v>
      </c>
      <c r="O21" s="67">
        <f t="shared" si="2"/>
        <v>799731</v>
      </c>
      <c r="P21" s="68"/>
      <c r="Q21"/>
      <c r="R21"/>
    </row>
    <row r="22" spans="1:18" s="60" customFormat="1" ht="17.25" customHeight="1">
      <c r="A22" s="54" t="s">
        <v>21</v>
      </c>
      <c r="B22" s="66">
        <v>69239</v>
      </c>
      <c r="C22" s="66">
        <v>74368</v>
      </c>
      <c r="D22" s="66">
        <v>74257</v>
      </c>
      <c r="E22" s="66">
        <v>10500</v>
      </c>
      <c r="F22" s="66">
        <v>30732</v>
      </c>
      <c r="G22" s="66">
        <v>46851</v>
      </c>
      <c r="H22" s="66">
        <v>41011</v>
      </c>
      <c r="I22" s="66">
        <v>41109</v>
      </c>
      <c r="J22" s="66">
        <v>21920</v>
      </c>
      <c r="K22" s="66">
        <v>20065</v>
      </c>
      <c r="L22" s="66">
        <v>49400</v>
      </c>
      <c r="M22" s="66">
        <v>69061</v>
      </c>
      <c r="N22" s="66">
        <v>50502</v>
      </c>
      <c r="O22" s="67">
        <f t="shared" si="2"/>
        <v>599015</v>
      </c>
      <c r="P22" s="68"/>
      <c r="Q22"/>
      <c r="R22"/>
    </row>
    <row r="23" spans="1:18" ht="17.25" customHeight="1">
      <c r="A23" s="12" t="s">
        <v>22</v>
      </c>
      <c r="B23" s="13">
        <v>6994</v>
      </c>
      <c r="C23" s="13">
        <v>8914</v>
      </c>
      <c r="D23" s="13">
        <v>7582</v>
      </c>
      <c r="E23" s="13">
        <v>1483</v>
      </c>
      <c r="F23" s="13">
        <v>2586</v>
      </c>
      <c r="G23" s="13">
        <v>4840</v>
      </c>
      <c r="H23" s="13">
        <v>3785</v>
      </c>
      <c r="I23" s="13">
        <v>3420</v>
      </c>
      <c r="J23" s="13">
        <v>1717</v>
      </c>
      <c r="K23" s="13">
        <v>1665</v>
      </c>
      <c r="L23" s="13">
        <v>3358</v>
      </c>
      <c r="M23" s="13">
        <v>5900</v>
      </c>
      <c r="N23" s="13">
        <v>7480</v>
      </c>
      <c r="O23" s="11">
        <f t="shared" si="2"/>
        <v>59724</v>
      </c>
      <c r="P23"/>
      <c r="Q23"/>
      <c r="R23"/>
    </row>
    <row r="24" spans="1:18" ht="17.25" customHeight="1">
      <c r="A24" s="16" t="s">
        <v>23</v>
      </c>
      <c r="B24" s="13">
        <f>+B25+B26</f>
        <v>126842</v>
      </c>
      <c r="C24" s="13">
        <f aca="true" t="shared" si="7" ref="C24:N24">+C25+C26</f>
        <v>185726</v>
      </c>
      <c r="D24" s="13">
        <f t="shared" si="7"/>
        <v>192501</v>
      </c>
      <c r="E24" s="13">
        <f>+E25+E26</f>
        <v>32826</v>
      </c>
      <c r="F24" s="13">
        <f>+F25+F26</f>
        <v>85617</v>
      </c>
      <c r="G24" s="13">
        <f t="shared" si="7"/>
        <v>119340</v>
      </c>
      <c r="H24" s="13">
        <f t="shared" si="7"/>
        <v>77304</v>
      </c>
      <c r="I24" s="13">
        <f t="shared" si="7"/>
        <v>58614</v>
      </c>
      <c r="J24" s="13">
        <f t="shared" si="7"/>
        <v>21715</v>
      </c>
      <c r="K24" s="13">
        <f t="shared" si="7"/>
        <v>25273</v>
      </c>
      <c r="L24" s="13">
        <f t="shared" si="7"/>
        <v>56009</v>
      </c>
      <c r="M24" s="13">
        <f t="shared" si="7"/>
        <v>77861</v>
      </c>
      <c r="N24" s="13">
        <f t="shared" si="7"/>
        <v>97583</v>
      </c>
      <c r="O24" s="11">
        <f t="shared" si="2"/>
        <v>1157211</v>
      </c>
      <c r="P24" s="44"/>
      <c r="Q24"/>
      <c r="R24"/>
    </row>
    <row r="25" spans="1:18" ht="17.25" customHeight="1">
      <c r="A25" s="12" t="s">
        <v>36</v>
      </c>
      <c r="B25" s="13">
        <v>78817</v>
      </c>
      <c r="C25" s="13">
        <v>121308</v>
      </c>
      <c r="D25" s="13">
        <v>124481</v>
      </c>
      <c r="E25" s="13">
        <v>23208</v>
      </c>
      <c r="F25" s="13">
        <v>52285</v>
      </c>
      <c r="G25" s="13">
        <v>79852</v>
      </c>
      <c r="H25" s="13">
        <v>49529</v>
      </c>
      <c r="I25" s="13">
        <v>38267</v>
      </c>
      <c r="J25" s="13">
        <v>14919</v>
      </c>
      <c r="K25" s="13">
        <v>17920</v>
      </c>
      <c r="L25" s="13">
        <v>33956</v>
      </c>
      <c r="M25" s="13">
        <v>51359</v>
      </c>
      <c r="N25" s="13">
        <v>64050</v>
      </c>
      <c r="O25" s="11">
        <f t="shared" si="2"/>
        <v>749951</v>
      </c>
      <c r="P25" s="43"/>
      <c r="Q25"/>
      <c r="R25"/>
    </row>
    <row r="26" spans="1:18" ht="17.25" customHeight="1">
      <c r="A26" s="12" t="s">
        <v>37</v>
      </c>
      <c r="B26" s="13">
        <v>48025</v>
      </c>
      <c r="C26" s="13">
        <v>64418</v>
      </c>
      <c r="D26" s="13">
        <v>68020</v>
      </c>
      <c r="E26" s="13">
        <v>9618</v>
      </c>
      <c r="F26" s="13">
        <v>33332</v>
      </c>
      <c r="G26" s="13">
        <v>39488</v>
      </c>
      <c r="H26" s="13">
        <v>27775</v>
      </c>
      <c r="I26" s="13">
        <v>20347</v>
      </c>
      <c r="J26" s="13">
        <v>6796</v>
      </c>
      <c r="K26" s="13">
        <v>7353</v>
      </c>
      <c r="L26" s="13">
        <v>22053</v>
      </c>
      <c r="M26" s="13">
        <v>26502</v>
      </c>
      <c r="N26" s="13">
        <v>33533</v>
      </c>
      <c r="O26" s="11">
        <f t="shared" si="2"/>
        <v>407260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6409</v>
      </c>
      <c r="O27" s="11">
        <f t="shared" si="2"/>
        <v>6409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33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33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14214.93</v>
      </c>
      <c r="O37" s="23">
        <f>SUM(B37:N37)</f>
        <v>14214.93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1773435.91</v>
      </c>
      <c r="C49" s="22">
        <f aca="true" t="shared" si="11" ref="C49:N49">+C50+C62</f>
        <v>2664079.41</v>
      </c>
      <c r="D49" s="22">
        <f t="shared" si="11"/>
        <v>2806710.1299999994</v>
      </c>
      <c r="E49" s="22">
        <f t="shared" si="11"/>
        <v>612814.84</v>
      </c>
      <c r="F49" s="22">
        <f t="shared" si="11"/>
        <v>1013125.2100000001</v>
      </c>
      <c r="G49" s="22">
        <f t="shared" si="11"/>
        <v>1645564.96</v>
      </c>
      <c r="H49" s="22">
        <f t="shared" si="11"/>
        <v>1319283.7700000003</v>
      </c>
      <c r="I49" s="22">
        <f>+I50+I62</f>
        <v>1020812.9400000001</v>
      </c>
      <c r="J49" s="22">
        <f t="shared" si="11"/>
        <v>449212.94</v>
      </c>
      <c r="K49" s="22">
        <f>+K50+K62</f>
        <v>413675.26</v>
      </c>
      <c r="L49" s="22">
        <f>+L50+L62</f>
        <v>887545.3700000001</v>
      </c>
      <c r="M49" s="22">
        <f>+M50+M62</f>
        <v>1332310.76</v>
      </c>
      <c r="N49" s="22">
        <f t="shared" si="11"/>
        <v>1633767.7</v>
      </c>
      <c r="O49" s="22">
        <f>SUM(B49:N49)</f>
        <v>17572339.2</v>
      </c>
      <c r="P49"/>
      <c r="Q49"/>
      <c r="R49"/>
    </row>
    <row r="50" spans="1:18" ht="17.25" customHeight="1">
      <c r="A50" s="16" t="s">
        <v>55</v>
      </c>
      <c r="B50" s="23">
        <f>SUM(B51:B61)</f>
        <v>1756736.22</v>
      </c>
      <c r="C50" s="23">
        <f aca="true" t="shared" si="12" ref="C50:N50">SUM(C51:C61)</f>
        <v>2640927.8400000003</v>
      </c>
      <c r="D50" s="23">
        <f t="shared" si="12"/>
        <v>2798601.6199999996</v>
      </c>
      <c r="E50" s="23">
        <f t="shared" si="12"/>
        <v>612814.84</v>
      </c>
      <c r="F50" s="23">
        <f t="shared" si="12"/>
        <v>1000614.8</v>
      </c>
      <c r="G50" s="23">
        <f t="shared" si="12"/>
        <v>1622483.89</v>
      </c>
      <c r="H50" s="23">
        <f t="shared" si="12"/>
        <v>1319283.7700000003</v>
      </c>
      <c r="I50" s="23">
        <f>SUM(I51:I61)</f>
        <v>1012074.93</v>
      </c>
      <c r="J50" s="23">
        <f t="shared" si="12"/>
        <v>447713.87</v>
      </c>
      <c r="K50" s="23">
        <f>SUM(K51:K61)</f>
        <v>405836.08</v>
      </c>
      <c r="L50" s="23">
        <f>SUM(L51:L61)</f>
        <v>886080.9600000001</v>
      </c>
      <c r="M50" s="23">
        <f>SUM(M51:M61)</f>
        <v>1323789.9</v>
      </c>
      <c r="N50" s="23">
        <f t="shared" si="12"/>
        <v>1624297.48</v>
      </c>
      <c r="O50" s="23">
        <f>SUM(B50:N50)</f>
        <v>17451256.2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1752644.54</v>
      </c>
      <c r="C51" s="23">
        <f t="shared" si="13"/>
        <v>2635154.12</v>
      </c>
      <c r="D51" s="23">
        <f t="shared" si="13"/>
        <v>2792215.86</v>
      </c>
      <c r="E51" s="23">
        <f t="shared" si="13"/>
        <v>612814.84</v>
      </c>
      <c r="F51" s="23">
        <f t="shared" si="13"/>
        <v>998397.76</v>
      </c>
      <c r="G51" s="23">
        <f t="shared" si="13"/>
        <v>1619038.49</v>
      </c>
      <c r="H51" s="23">
        <f t="shared" si="13"/>
        <v>1310519.07</v>
      </c>
      <c r="I51" s="23">
        <f t="shared" si="13"/>
        <v>1008698.01</v>
      </c>
      <c r="J51" s="23">
        <f t="shared" si="13"/>
        <v>446369.95</v>
      </c>
      <c r="K51" s="23">
        <f t="shared" si="13"/>
        <v>404612</v>
      </c>
      <c r="L51" s="23">
        <f t="shared" si="13"/>
        <v>883825.4</v>
      </c>
      <c r="M51" s="23">
        <f t="shared" si="13"/>
        <v>1321183.38</v>
      </c>
      <c r="N51" s="23">
        <f t="shared" si="13"/>
        <v>1606367.51</v>
      </c>
      <c r="O51" s="23">
        <f>SUM(B51:N51)</f>
        <v>17391840.93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14214.93</v>
      </c>
      <c r="O55" s="23">
        <f>SUM(B55:N55)</f>
        <v>14214.93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-188887.71000000002</v>
      </c>
      <c r="C66" s="35">
        <f t="shared" si="14"/>
        <v>-220775.72</v>
      </c>
      <c r="D66" s="35">
        <f t="shared" si="14"/>
        <v>-197963.28000000003</v>
      </c>
      <c r="E66" s="35">
        <f t="shared" si="14"/>
        <v>-145283.19</v>
      </c>
      <c r="F66" s="35">
        <f t="shared" si="14"/>
        <v>-68840.6</v>
      </c>
      <c r="G66" s="35">
        <f t="shared" si="14"/>
        <v>-227062.25999999998</v>
      </c>
      <c r="H66" s="35">
        <f t="shared" si="14"/>
        <v>-100017.63</v>
      </c>
      <c r="I66" s="35">
        <f t="shared" si="14"/>
        <v>-117868.14</v>
      </c>
      <c r="J66" s="35">
        <f t="shared" si="14"/>
        <v>-37124.11</v>
      </c>
      <c r="K66" s="35">
        <f t="shared" si="14"/>
        <v>-45149.28</v>
      </c>
      <c r="L66" s="35">
        <f t="shared" si="14"/>
        <v>-58655.450000000004</v>
      </c>
      <c r="M66" s="35">
        <f t="shared" si="14"/>
        <v>-107318.75</v>
      </c>
      <c r="N66" s="35">
        <f t="shared" si="14"/>
        <v>-174393.12</v>
      </c>
      <c r="O66" s="35">
        <f aca="true" t="shared" si="15" ref="O66:O74">SUM(B66:N66)</f>
        <v>-1689339.2400000002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-172849.29</v>
      </c>
      <c r="C67" s="35">
        <f t="shared" si="16"/>
        <v>-197473.06</v>
      </c>
      <c r="D67" s="35">
        <f t="shared" si="16"/>
        <v>-174849.95</v>
      </c>
      <c r="E67" s="35">
        <f t="shared" si="16"/>
        <v>-29648.5</v>
      </c>
      <c r="F67" s="35">
        <f t="shared" si="16"/>
        <v>-57370.6</v>
      </c>
      <c r="G67" s="35">
        <f t="shared" si="16"/>
        <v>-211627.52</v>
      </c>
      <c r="H67" s="35">
        <f t="shared" si="16"/>
        <v>-88154.3</v>
      </c>
      <c r="I67" s="35">
        <f t="shared" si="16"/>
        <v>-108127.61</v>
      </c>
      <c r="J67" s="35">
        <f t="shared" si="16"/>
        <v>-32555.69</v>
      </c>
      <c r="K67" s="35">
        <f t="shared" si="16"/>
        <v>-40580.86</v>
      </c>
      <c r="L67" s="35">
        <f t="shared" si="16"/>
        <v>-49371.770000000004</v>
      </c>
      <c r="M67" s="35">
        <f t="shared" si="16"/>
        <v>-93417.7</v>
      </c>
      <c r="N67" s="35">
        <f t="shared" si="16"/>
        <v>-158566.8</v>
      </c>
      <c r="O67" s="35">
        <f t="shared" si="15"/>
        <v>-1414593.6500000001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-132706.6</v>
      </c>
      <c r="C68" s="57">
        <f aca="true" t="shared" si="17" ref="C68:N68">-ROUND(C9*$D$3,2)</f>
        <v>-191827.3</v>
      </c>
      <c r="D68" s="57">
        <f t="shared" si="17"/>
        <v>-151914.7</v>
      </c>
      <c r="E68" s="57">
        <f t="shared" si="17"/>
        <v>-29648.5</v>
      </c>
      <c r="F68" s="57">
        <f t="shared" si="17"/>
        <v>-57370.6</v>
      </c>
      <c r="G68" s="57">
        <f t="shared" si="17"/>
        <v>-117660.9</v>
      </c>
      <c r="H68" s="57">
        <f>-ROUND((H9+H29)*$D$3,2)</f>
        <v>-88154.3</v>
      </c>
      <c r="I68" s="57">
        <f t="shared" si="17"/>
        <v>-43485.9</v>
      </c>
      <c r="J68" s="57">
        <f t="shared" si="17"/>
        <v>-25382.9</v>
      </c>
      <c r="K68" s="57">
        <f t="shared" si="17"/>
        <v>-30439.7</v>
      </c>
      <c r="L68" s="57">
        <f t="shared" si="17"/>
        <v>-34473.1</v>
      </c>
      <c r="M68" s="57">
        <f t="shared" si="17"/>
        <v>-70167.4</v>
      </c>
      <c r="N68" s="57">
        <f t="shared" si="17"/>
        <v>-158566.8</v>
      </c>
      <c r="O68" s="57">
        <f t="shared" si="15"/>
        <v>-1131798.7000000002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-21.5</v>
      </c>
      <c r="C70" s="35">
        <v>-17.2</v>
      </c>
      <c r="D70" s="19">
        <v>-73.1</v>
      </c>
      <c r="E70" s="19">
        <v>0</v>
      </c>
      <c r="F70" s="19">
        <v>0</v>
      </c>
      <c r="G70" s="19">
        <v>-98.9</v>
      </c>
      <c r="H70" s="19">
        <v>0</v>
      </c>
      <c r="I70" s="19">
        <v>-116.1</v>
      </c>
      <c r="J70" s="35">
        <v>-10.01</v>
      </c>
      <c r="K70" s="19">
        <v>-14.15</v>
      </c>
      <c r="L70" s="19">
        <v>-20.79</v>
      </c>
      <c r="M70" s="19">
        <v>-32.45</v>
      </c>
      <c r="N70" s="19">
        <v>0</v>
      </c>
      <c r="O70" s="35">
        <f t="shared" si="15"/>
        <v>-404.19999999999993</v>
      </c>
      <c r="P70"/>
      <c r="Q70"/>
      <c r="R70"/>
    </row>
    <row r="71" spans="1:18" ht="18.75" customHeight="1">
      <c r="A71" s="12" t="s">
        <v>71</v>
      </c>
      <c r="B71" s="35">
        <v>-2339.2</v>
      </c>
      <c r="C71" s="35">
        <v>-1466.3</v>
      </c>
      <c r="D71" s="19">
        <v>-954.6</v>
      </c>
      <c r="E71" s="19">
        <v>0</v>
      </c>
      <c r="F71" s="19">
        <v>0</v>
      </c>
      <c r="G71" s="19">
        <v>-1655.5</v>
      </c>
      <c r="H71" s="19">
        <v>0</v>
      </c>
      <c r="I71" s="19">
        <v>-933.1</v>
      </c>
      <c r="J71" s="35">
        <v>-93.42</v>
      </c>
      <c r="K71" s="19">
        <v>-132.08</v>
      </c>
      <c r="L71" s="19">
        <v>-194.05</v>
      </c>
      <c r="M71" s="19">
        <v>-302.85</v>
      </c>
      <c r="N71" s="19">
        <v>0</v>
      </c>
      <c r="O71" s="35">
        <f t="shared" si="15"/>
        <v>-8071.100000000001</v>
      </c>
      <c r="P71"/>
      <c r="Q71"/>
      <c r="R71"/>
    </row>
    <row r="72" spans="1:18" ht="18.75" customHeight="1">
      <c r="A72" s="12" t="s">
        <v>72</v>
      </c>
      <c r="B72" s="35">
        <v>-37781.99</v>
      </c>
      <c r="C72" s="35">
        <v>-4162.26</v>
      </c>
      <c r="D72" s="19">
        <v>-21907.55</v>
      </c>
      <c r="E72" s="19">
        <v>0</v>
      </c>
      <c r="F72" s="19">
        <v>0</v>
      </c>
      <c r="G72" s="19">
        <v>-92212.22</v>
      </c>
      <c r="H72" s="19">
        <v>0</v>
      </c>
      <c r="I72" s="19">
        <v>-63592.51</v>
      </c>
      <c r="J72" s="35">
        <v>-7069.36</v>
      </c>
      <c r="K72" s="19">
        <v>-9994.93</v>
      </c>
      <c r="L72" s="19">
        <v>-14683.83</v>
      </c>
      <c r="M72" s="19">
        <v>-22915</v>
      </c>
      <c r="N72" s="19">
        <v>0</v>
      </c>
      <c r="O72" s="35">
        <f t="shared" si="15"/>
        <v>-274319.65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0</v>
      </c>
      <c r="M88" s="19">
        <v>0</v>
      </c>
      <c r="N88" s="19">
        <v>0</v>
      </c>
      <c r="O88" s="57">
        <f>SUM(B88:N88)</f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1584548.2</v>
      </c>
      <c r="C114" s="24">
        <f t="shared" si="20"/>
        <v>2443303.69</v>
      </c>
      <c r="D114" s="24">
        <f t="shared" si="20"/>
        <v>2608746.849999999</v>
      </c>
      <c r="E114" s="24">
        <f t="shared" si="20"/>
        <v>467531.64999999997</v>
      </c>
      <c r="F114" s="24">
        <f t="shared" si="20"/>
        <v>944284.6100000001</v>
      </c>
      <c r="G114" s="24">
        <f t="shared" si="20"/>
        <v>1418502.7</v>
      </c>
      <c r="H114" s="24">
        <f aca="true" t="shared" si="21" ref="H114:M114">+H115+H116</f>
        <v>1219266.1400000001</v>
      </c>
      <c r="I114" s="24">
        <f t="shared" si="21"/>
        <v>902944.8</v>
      </c>
      <c r="J114" s="24">
        <f t="shared" si="21"/>
        <v>412088.83</v>
      </c>
      <c r="K114" s="24">
        <f t="shared" si="21"/>
        <v>368525.98000000004</v>
      </c>
      <c r="L114" s="24">
        <f t="shared" si="21"/>
        <v>828889.92</v>
      </c>
      <c r="M114" s="24">
        <f t="shared" si="21"/>
        <v>1224992.01</v>
      </c>
      <c r="N114" s="24">
        <f>+N115+N116</f>
        <v>1459374.5799999998</v>
      </c>
      <c r="O114" s="41">
        <f t="shared" si="19"/>
        <v>15882999.96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1567848.51</v>
      </c>
      <c r="C115" s="24">
        <f t="shared" si="22"/>
        <v>2420152.12</v>
      </c>
      <c r="D115" s="24">
        <f t="shared" si="22"/>
        <v>2600638.3399999994</v>
      </c>
      <c r="E115" s="24">
        <f t="shared" si="22"/>
        <v>467531.64999999997</v>
      </c>
      <c r="F115" s="24">
        <f t="shared" si="22"/>
        <v>931774.2000000001</v>
      </c>
      <c r="G115" s="24">
        <f t="shared" si="22"/>
        <v>1395421.63</v>
      </c>
      <c r="H115" s="24">
        <f aca="true" t="shared" si="23" ref="H115:M115">+H50+H67+H74+H111</f>
        <v>1219266.1400000001</v>
      </c>
      <c r="I115" s="24">
        <f t="shared" si="23"/>
        <v>894206.79</v>
      </c>
      <c r="J115" s="24">
        <f t="shared" si="23"/>
        <v>410589.76</v>
      </c>
      <c r="K115" s="24">
        <f t="shared" si="23"/>
        <v>360686.80000000005</v>
      </c>
      <c r="L115" s="24">
        <f t="shared" si="23"/>
        <v>827425.51</v>
      </c>
      <c r="M115" s="24">
        <f t="shared" si="23"/>
        <v>1216471.15</v>
      </c>
      <c r="N115" s="24">
        <f>+N50+N67+N74+N111</f>
        <v>1449904.3599999999</v>
      </c>
      <c r="O115" s="41">
        <f t="shared" si="19"/>
        <v>15761916.959999999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15882999.95</v>
      </c>
      <c r="P122" s="45"/>
    </row>
    <row r="123" spans="1:15" ht="18.75" customHeight="1">
      <c r="A123" s="26" t="s">
        <v>118</v>
      </c>
      <c r="B123" s="27">
        <v>199573.68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199573.68</v>
      </c>
    </row>
    <row r="124" spans="1:15" ht="18.75" customHeight="1">
      <c r="A124" s="26" t="s">
        <v>119</v>
      </c>
      <c r="B124" s="27">
        <v>1384974.52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1384974.52</v>
      </c>
    </row>
    <row r="125" spans="1:15" ht="18.75" customHeight="1">
      <c r="A125" s="26" t="s">
        <v>120</v>
      </c>
      <c r="B125" s="38">
        <v>0</v>
      </c>
      <c r="C125" s="27">
        <v>2443303.69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2443303.69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527427.62</v>
      </c>
      <c r="O139" s="39">
        <f t="shared" si="26"/>
        <v>527427.62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931946.96</v>
      </c>
      <c r="O140" s="39">
        <f t="shared" si="26"/>
        <v>931946.96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467531.65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467531.65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944284.61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944284.61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1219266.14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1219266.14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412088.83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412088.83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368525.98</v>
      </c>
      <c r="L147" s="38">
        <v>0</v>
      </c>
      <c r="M147" s="38">
        <v>0</v>
      </c>
      <c r="N147" s="38">
        <v>0</v>
      </c>
      <c r="O147" s="39">
        <f t="shared" si="27"/>
        <v>368525.98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1418502.7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1418502.7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902944.8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902944.8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828889.91</v>
      </c>
      <c r="M152" s="38">
        <v>0</v>
      </c>
      <c r="N152" s="38">
        <v>0</v>
      </c>
      <c r="O152" s="39">
        <f t="shared" si="27"/>
        <v>828889.91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2608746.85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2608746.85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1224992.01</v>
      </c>
      <c r="N154" s="75">
        <v>0</v>
      </c>
      <c r="O154" s="74">
        <f t="shared" si="27"/>
        <v>1224992.01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2019-06-25T17:40:45Z</dcterms:modified>
  <cp:category/>
  <cp:version/>
  <cp:contentType/>
  <cp:contentStatus/>
</cp:coreProperties>
</file>