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<sst xmlns="http://schemas.openxmlformats.org/spreadsheetml/2006/main" count="167" uniqueCount="161">
  <si>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</si>
  <si>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</si>
  <si>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</si>
  <si>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</si>
  <si>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</si>
  <si>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</si>
  <si>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</si>
  <si>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</si>
  <si>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</si>
  <si>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</si>
  <si>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</si>
  <si>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</si>
  <si>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</si>
  <si>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</si>
  <si>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</si>
  <si>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</si>
  <si>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</si>
  <si>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</si>
  <si>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</si>
  <si>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</si>
  <si>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</si>
  <si>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</si>
  <si>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</si>
  <si>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</si>
  <si>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</si>
  <si>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</si>
  <si>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</si>
  <si>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</si>
  <si>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</si>
  <si>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</si>
  <si>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</si>
  <si>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</si>
  <si>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</si>
  <si>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</si>
  <si>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</si>
  <si>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</si>
  <si>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</si>
  <si>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</si>
  <si>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</si>
  <si>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</si>
  <si>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</si>
  <si>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</si>
  <si>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</si>
  <si>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</si>
  <si>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</si>
  <si>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</si>
  <si>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</si>
  <si>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</si>
  <si>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</si>
  <si>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</si>
  <si>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</si>
  <si>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</si>
  <si>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</si>
  <si>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</si>
  <si>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</si>
  <si>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</si>
  <si>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</si>
  <si>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</si>
  <si>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</si>
  <si>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</si>
  <si>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</si>
  <si>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</si>
  <si>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</si>
  <si>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</si>
  <si>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</si>
  <si>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</si>
  <si>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</si>
  <si>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</si>
  <si>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</si>
  <si>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</si>
  <si>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</si>
  <si>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</si>
  <si>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</si>
  <si>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</si>
  <si>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</si>
  <si>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</si>
  <si>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</si>
  <si>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</si>
  <si>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</si>
  <si>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</si>
  <si>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</si>
  <si>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</si>
  <si>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</si>
  <si>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</si>
  <si>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</si>
  <si>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</si>
  <si>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</si>
  <si>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</si>
  <si>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</si>
  <si>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</si>
  <si>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</si>
  <si>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</si>
  <si>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</si>
  <si>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</si>
  <si>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</si>
  <si>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</si>
  <si>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</si>
  <si>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</si>
  <si>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</si>
  <si>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</si>
  <si>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</si>
  <si>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</si>
  <si>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</si>
  <si>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</si>
  <si>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</si>
  <si>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</si>
  <si>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</si>
  <si>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</si>
  <si>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</si>
  <si>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</si>
  <si>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</si>
  <si>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</si>
  <si>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</si>
  <si>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</si>
  <si>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</si>
  <si>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</si>
  <si>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</si>
  <si>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</si>
  <si>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</si>
  <si>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</si>
  <si>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</si>
  <si>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</si>
  <si>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</si>
  <si>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</si>
  <si>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</si>
  <si>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</si>
  <si>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</si>
  <si>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</si>
  <si>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</si>
  <si>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</si>
  <si>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</si>
  <si>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</si>
  <si>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</si>
  <si>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</si>
  <si>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</si>
  <si>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</si>
  <si>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</si>
  <si>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</si>
  <si>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</si>
  <si>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</si>
  <si>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</si>
  <si>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</si>
  <si>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</si>
  <si>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</si>
  <si>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</si>
  <si>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</si>
  <si>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</si>
  <si>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</si>
  <si>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</si>
  <si>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</si>
  <si>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</si>
  <si>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</si>
  <si>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</si>
  <si>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</si>
  <si>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</si>
  <si>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</si>
  <si>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</si>
  <si>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</si>
  <si>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</si>
  <si>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</si>
  <si>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15/06/19 - VENCIMENTO 24/06/19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</si>
</sst>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311862</v>
      </c>
      <c r="C7" s="9">
        <f t="shared" si="0"/>
        <v>415370</v>
      </c>
      <c r="D7" s="9">
        <f t="shared" si="0"/>
        <v>429931</v>
      </c>
      <c r="E7" s="9">
        <f>+E8+E20+E24+E27</f>
        <v>59507</v>
      </c>
      <c r="F7" s="9">
        <f>+F8+F20+F24+F27</f>
        <v>185121</v>
      </c>
      <c r="G7" s="9">
        <f t="shared" si="0"/>
        <v>246881</v>
      </c>
      <c r="H7" s="9">
        <f t="shared" si="0"/>
        <v>190010</v>
      </c>
      <c r="I7" s="9">
        <f t="shared" si="0"/>
        <v>177685</v>
      </c>
      <c r="J7" s="9">
        <f t="shared" si="0"/>
        <v>53285</v>
      </c>
      <c r="K7" s="9">
        <f t="shared" si="0"/>
        <v>80710</v>
      </c>
      <c r="L7" s="9">
        <f t="shared" si="0"/>
        <v>193917</v>
      </c>
      <c r="M7" s="9">
        <f t="shared" si="0"/>
        <v>255462</v>
      </c>
      <c r="N7" s="9">
        <f t="shared" si="0"/>
        <v>240804</v>
      </c>
      <c r="O7" s="9">
        <f t="shared" si="0"/>
        <v>2840545</v>
      </c>
      <c r="P7" s="43"/>
      <c r="Q7"/>
      <c r="R7"/>
    </row>
    <row r="8" spans="1:18" ht="17.25" customHeight="1">
      <c r="A8" s="10" t="s">
        <v>35</v>
      </c>
      <c r="B8" s="11">
        <f>B9+B12+B16</f>
        <v>149918</v>
      </c>
      <c r="C8" s="11">
        <f aca="true" t="shared" si="1" ref="C8:N8">C9+C12+C16</f>
        <v>208809</v>
      </c>
      <c r="D8" s="11">
        <f t="shared" si="1"/>
        <v>200476</v>
      </c>
      <c r="E8" s="11">
        <f>E9+E12+E16</f>
        <v>26497</v>
      </c>
      <c r="F8" s="11">
        <f>F9+F12+F16</f>
        <v>87042</v>
      </c>
      <c r="G8" s="11">
        <f t="shared" si="1"/>
        <v>123117</v>
      </c>
      <c r="H8" s="11">
        <f t="shared" si="1"/>
        <v>97373</v>
      </c>
      <c r="I8" s="11">
        <f t="shared" si="1"/>
        <v>78504</v>
      </c>
      <c r="J8" s="11">
        <f t="shared" si="1"/>
        <v>26150</v>
      </c>
      <c r="K8" s="11">
        <f t="shared" si="1"/>
        <v>41783</v>
      </c>
      <c r="L8" s="11">
        <f t="shared" si="1"/>
        <v>90899</v>
      </c>
      <c r="M8" s="11">
        <f t="shared" si="1"/>
        <v>125146</v>
      </c>
      <c r="N8" s="11">
        <f t="shared" si="1"/>
        <v>130813</v>
      </c>
      <c r="O8" s="11">
        <f aca="true" t="shared" si="2" ref="O8:O27">SUM(B8:N8)</f>
        <v>1386527</v>
      </c>
      <c r="P8"/>
      <c r="Q8"/>
      <c r="R8"/>
    </row>
    <row r="9" spans="1:18" ht="17.25" customHeight="1">
      <c r="A9" s="15" t="s">
        <v>13</v>
      </c>
      <c r="B9" s="13">
        <f>+B10+B11</f>
        <v>23197</v>
      </c>
      <c r="C9" s="13">
        <f aca="true" t="shared" si="3" ref="C9:N9">+C10+C11</f>
        <v>34963</v>
      </c>
      <c r="D9" s="13">
        <f t="shared" si="3"/>
        <v>29725</v>
      </c>
      <c r="E9" s="13">
        <f>+E10+E11</f>
        <v>4973</v>
      </c>
      <c r="F9" s="13">
        <f>+F10+F11</f>
        <v>11743</v>
      </c>
      <c r="G9" s="13">
        <f t="shared" si="3"/>
        <v>19268</v>
      </c>
      <c r="H9" s="13">
        <f t="shared" si="3"/>
        <v>13405</v>
      </c>
      <c r="I9" s="13">
        <f t="shared" si="3"/>
        <v>8057</v>
      </c>
      <c r="J9" s="13">
        <f t="shared" si="3"/>
        <v>2218</v>
      </c>
      <c r="K9" s="13">
        <f t="shared" si="3"/>
        <v>4792</v>
      </c>
      <c r="L9" s="13">
        <f t="shared" si="3"/>
        <v>6810</v>
      </c>
      <c r="M9" s="13">
        <f t="shared" si="3"/>
        <v>11338</v>
      </c>
      <c r="N9" s="13">
        <f t="shared" si="3"/>
        <v>22802</v>
      </c>
      <c r="O9" s="11">
        <f t="shared" si="2"/>
        <v>193291</v>
      </c>
      <c r="P9"/>
      <c r="Q9"/>
      <c r="R9"/>
    </row>
    <row r="10" spans="1:18" ht="17.25" customHeight="1">
      <c r="A10" s="29" t="s">
        <v>14</v>
      </c>
      <c r="B10" s="13">
        <v>23197</v>
      </c>
      <c r="C10" s="13">
        <v>34963</v>
      </c>
      <c r="D10" s="13">
        <v>29725</v>
      </c>
      <c r="E10" s="13">
        <v>4973</v>
      </c>
      <c r="F10" s="13">
        <v>11743</v>
      </c>
      <c r="G10" s="13">
        <v>19268</v>
      </c>
      <c r="H10" s="13">
        <v>13405</v>
      </c>
      <c r="I10" s="13">
        <v>8057</v>
      </c>
      <c r="J10" s="13">
        <v>2218</v>
      </c>
      <c r="K10" s="13">
        <v>4792</v>
      </c>
      <c r="L10" s="13">
        <v>6810</v>
      </c>
      <c r="M10" s="13">
        <v>11338</v>
      </c>
      <c r="N10" s="13">
        <v>22802</v>
      </c>
      <c r="O10" s="11">
        <f t="shared" si="2"/>
        <v>193291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118617</v>
      </c>
      <c r="C12" s="17">
        <f t="shared" si="4"/>
        <v>162709</v>
      </c>
      <c r="D12" s="17">
        <f t="shared" si="4"/>
        <v>160318</v>
      </c>
      <c r="E12" s="17">
        <f>SUM(E13:E15)</f>
        <v>19879</v>
      </c>
      <c r="F12" s="17">
        <f>SUM(F13:F15)</f>
        <v>70581</v>
      </c>
      <c r="G12" s="17">
        <f t="shared" si="4"/>
        <v>97504</v>
      </c>
      <c r="H12" s="17">
        <f t="shared" si="4"/>
        <v>78519</v>
      </c>
      <c r="I12" s="17">
        <f t="shared" si="4"/>
        <v>65195</v>
      </c>
      <c r="J12" s="17">
        <f t="shared" si="4"/>
        <v>22001</v>
      </c>
      <c r="K12" s="17">
        <f t="shared" si="4"/>
        <v>34541</v>
      </c>
      <c r="L12" s="17">
        <f t="shared" si="4"/>
        <v>77871</v>
      </c>
      <c r="M12" s="17">
        <f t="shared" si="4"/>
        <v>105949</v>
      </c>
      <c r="N12" s="17">
        <f t="shared" si="4"/>
        <v>101521</v>
      </c>
      <c r="O12" s="11">
        <f t="shared" si="2"/>
        <v>1115205</v>
      </c>
      <c r="P12"/>
      <c r="Q12"/>
      <c r="R12"/>
    </row>
    <row r="13" spans="1:18" s="60" customFormat="1" ht="17.25" customHeight="1">
      <c r="A13" s="65" t="s">
        <v>16</v>
      </c>
      <c r="B13" s="66">
        <v>56379</v>
      </c>
      <c r="C13" s="66">
        <v>82420</v>
      </c>
      <c r="D13" s="66">
        <v>82946</v>
      </c>
      <c r="E13" s="66">
        <v>11021</v>
      </c>
      <c r="F13" s="66">
        <v>36446</v>
      </c>
      <c r="G13" s="66">
        <v>48679</v>
      </c>
      <c r="H13" s="66">
        <v>36602</v>
      </c>
      <c r="I13" s="66">
        <v>32371</v>
      </c>
      <c r="J13" s="66">
        <v>9834</v>
      </c>
      <c r="K13" s="66">
        <v>15302</v>
      </c>
      <c r="L13" s="66">
        <v>36354</v>
      </c>
      <c r="M13" s="66">
        <v>46967</v>
      </c>
      <c r="N13" s="66">
        <v>45453</v>
      </c>
      <c r="O13" s="67">
        <f t="shared" si="2"/>
        <v>540774</v>
      </c>
      <c r="P13" s="68"/>
      <c r="Q13" s="69"/>
      <c r="R13"/>
    </row>
    <row r="14" spans="1:18" s="60" customFormat="1" ht="17.25" customHeight="1">
      <c r="A14" s="65" t="s">
        <v>17</v>
      </c>
      <c r="B14" s="66">
        <v>56120</v>
      </c>
      <c r="C14" s="66">
        <v>71288</v>
      </c>
      <c r="D14" s="66">
        <v>70557</v>
      </c>
      <c r="E14" s="66">
        <v>7669</v>
      </c>
      <c r="F14" s="66">
        <v>31538</v>
      </c>
      <c r="G14" s="66">
        <v>43779</v>
      </c>
      <c r="H14" s="66">
        <v>38345</v>
      </c>
      <c r="I14" s="66">
        <v>30262</v>
      </c>
      <c r="J14" s="66">
        <v>11485</v>
      </c>
      <c r="K14" s="66">
        <v>17881</v>
      </c>
      <c r="L14" s="66">
        <v>38986</v>
      </c>
      <c r="M14" s="66">
        <v>54631</v>
      </c>
      <c r="N14" s="66">
        <v>48688</v>
      </c>
      <c r="O14" s="67">
        <f t="shared" si="2"/>
        <v>521229</v>
      </c>
      <c r="P14" s="68"/>
      <c r="Q14"/>
      <c r="R14"/>
    </row>
    <row r="15" spans="1:18" ht="17.25" customHeight="1">
      <c r="A15" s="14" t="s">
        <v>18</v>
      </c>
      <c r="B15" s="13">
        <v>6118</v>
      </c>
      <c r="C15" s="13">
        <v>9001</v>
      </c>
      <c r="D15" s="13">
        <v>6815</v>
      </c>
      <c r="E15" s="13">
        <v>1189</v>
      </c>
      <c r="F15" s="13">
        <v>2597</v>
      </c>
      <c r="G15" s="13">
        <v>5046</v>
      </c>
      <c r="H15" s="13">
        <v>3572</v>
      </c>
      <c r="I15" s="13">
        <v>2562</v>
      </c>
      <c r="J15" s="13">
        <v>682</v>
      </c>
      <c r="K15" s="13">
        <v>1358</v>
      </c>
      <c r="L15" s="13">
        <v>2531</v>
      </c>
      <c r="M15" s="13">
        <v>4351</v>
      </c>
      <c r="N15" s="13">
        <v>7380</v>
      </c>
      <c r="O15" s="11">
        <f t="shared" si="2"/>
        <v>53202</v>
      </c>
      <c r="P15"/>
      <c r="Q15"/>
      <c r="R15"/>
    </row>
    <row r="16" spans="1:15" ht="17.25" customHeight="1">
      <c r="A16" s="15" t="s">
        <v>31</v>
      </c>
      <c r="B16" s="13">
        <f>B17+B18+B19</f>
        <v>8104</v>
      </c>
      <c r="C16" s="13">
        <f aca="true" t="shared" si="5" ref="C16:N16">C17+C18+C19</f>
        <v>11137</v>
      </c>
      <c r="D16" s="13">
        <f t="shared" si="5"/>
        <v>10433</v>
      </c>
      <c r="E16" s="13">
        <f>E17+E18+E19</f>
        <v>1645</v>
      </c>
      <c r="F16" s="13">
        <f>F17+F18+F19</f>
        <v>4718</v>
      </c>
      <c r="G16" s="13">
        <f t="shared" si="5"/>
        <v>6345</v>
      </c>
      <c r="H16" s="13">
        <f t="shared" si="5"/>
        <v>5449</v>
      </c>
      <c r="I16" s="13">
        <f t="shared" si="5"/>
        <v>5252</v>
      </c>
      <c r="J16" s="13">
        <f t="shared" si="5"/>
        <v>1931</v>
      </c>
      <c r="K16" s="13">
        <f t="shared" si="5"/>
        <v>2450</v>
      </c>
      <c r="L16" s="13">
        <f t="shared" si="5"/>
        <v>6218</v>
      </c>
      <c r="M16" s="13">
        <f t="shared" si="5"/>
        <v>7859</v>
      </c>
      <c r="N16" s="13">
        <f t="shared" si="5"/>
        <v>6490</v>
      </c>
      <c r="O16" s="11">
        <f t="shared" si="2"/>
        <v>78031</v>
      </c>
    </row>
    <row r="17" spans="1:18" ht="17.25" customHeight="1">
      <c r="A17" s="14" t="s">
        <v>32</v>
      </c>
      <c r="B17" s="13">
        <v>8098</v>
      </c>
      <c r="C17" s="13">
        <v>11121</v>
      </c>
      <c r="D17" s="13">
        <v>10419</v>
      </c>
      <c r="E17" s="13">
        <v>1637</v>
      </c>
      <c r="F17" s="13">
        <v>4715</v>
      </c>
      <c r="G17" s="13">
        <v>6333</v>
      </c>
      <c r="H17" s="13">
        <v>5445</v>
      </c>
      <c r="I17" s="13">
        <v>5242</v>
      </c>
      <c r="J17" s="13">
        <v>1929</v>
      </c>
      <c r="K17" s="13">
        <v>2448</v>
      </c>
      <c r="L17" s="13">
        <v>6211</v>
      </c>
      <c r="M17" s="13">
        <v>7845</v>
      </c>
      <c r="N17" s="13">
        <v>6486</v>
      </c>
      <c r="O17" s="11">
        <f t="shared" si="2"/>
        <v>77929</v>
      </c>
      <c r="P17"/>
      <c r="Q17"/>
      <c r="R17"/>
    </row>
    <row r="18" spans="1:18" ht="17.25" customHeight="1">
      <c r="A18" s="14" t="s">
        <v>33</v>
      </c>
      <c r="B18" s="13">
        <v>5</v>
      </c>
      <c r="C18" s="13">
        <v>7</v>
      </c>
      <c r="D18" s="13">
        <v>7</v>
      </c>
      <c r="E18" s="13">
        <v>4</v>
      </c>
      <c r="F18" s="13">
        <v>1</v>
      </c>
      <c r="G18" s="13">
        <v>4</v>
      </c>
      <c r="H18" s="13">
        <v>1</v>
      </c>
      <c r="I18" s="13">
        <v>5</v>
      </c>
      <c r="J18" s="13">
        <v>1</v>
      </c>
      <c r="K18" s="13">
        <v>0</v>
      </c>
      <c r="L18" s="13">
        <v>3</v>
      </c>
      <c r="M18" s="13">
        <v>8</v>
      </c>
      <c r="N18" s="13">
        <v>2</v>
      </c>
      <c r="O18" s="11">
        <f t="shared" si="2"/>
        <v>48</v>
      </c>
      <c r="P18"/>
      <c r="Q18"/>
      <c r="R18"/>
    </row>
    <row r="19" spans="1:18" ht="17.25" customHeight="1">
      <c r="A19" s="14" t="s">
        <v>34</v>
      </c>
      <c r="B19" s="13">
        <v>1</v>
      </c>
      <c r="C19" s="13">
        <v>9</v>
      </c>
      <c r="D19" s="13">
        <v>7</v>
      </c>
      <c r="E19" s="13">
        <v>4</v>
      </c>
      <c r="F19" s="13">
        <v>2</v>
      </c>
      <c r="G19" s="13">
        <v>8</v>
      </c>
      <c r="H19" s="13">
        <v>3</v>
      </c>
      <c r="I19" s="13">
        <v>5</v>
      </c>
      <c r="J19" s="13">
        <v>1</v>
      </c>
      <c r="K19" s="13">
        <v>2</v>
      </c>
      <c r="L19" s="13">
        <v>4</v>
      </c>
      <c r="M19" s="13">
        <v>6</v>
      </c>
      <c r="N19" s="13">
        <v>2</v>
      </c>
      <c r="O19" s="11">
        <f t="shared" si="2"/>
        <v>54</v>
      </c>
      <c r="P19"/>
      <c r="Q19"/>
      <c r="R19"/>
    </row>
    <row r="20" spans="1:18" ht="17.25" customHeight="1">
      <c r="A20" s="16" t="s">
        <v>19</v>
      </c>
      <c r="B20" s="11">
        <f>+B21+B22+B23</f>
        <v>86182</v>
      </c>
      <c r="C20" s="11">
        <f aca="true" t="shared" si="6" ref="C20:N20">+C21+C22+C23</f>
        <v>103304</v>
      </c>
      <c r="D20" s="11">
        <f t="shared" si="6"/>
        <v>116427</v>
      </c>
      <c r="E20" s="11">
        <f>+E21+E22+E23</f>
        <v>15795</v>
      </c>
      <c r="F20" s="11">
        <f>+F21+F22+F23</f>
        <v>46395</v>
      </c>
      <c r="G20" s="11">
        <f t="shared" si="6"/>
        <v>60036</v>
      </c>
      <c r="H20" s="11">
        <f t="shared" si="6"/>
        <v>49338</v>
      </c>
      <c r="I20" s="11">
        <f t="shared" si="6"/>
        <v>63258</v>
      </c>
      <c r="J20" s="11">
        <f t="shared" si="6"/>
        <v>19659</v>
      </c>
      <c r="K20" s="11">
        <f t="shared" si="6"/>
        <v>25745</v>
      </c>
      <c r="L20" s="11">
        <f t="shared" si="6"/>
        <v>69063</v>
      </c>
      <c r="M20" s="11">
        <f t="shared" si="6"/>
        <v>87547</v>
      </c>
      <c r="N20" s="11">
        <f t="shared" si="6"/>
        <v>60233</v>
      </c>
      <c r="O20" s="11">
        <f t="shared" si="2"/>
        <v>802982</v>
      </c>
      <c r="P20"/>
      <c r="Q20"/>
      <c r="R20"/>
    </row>
    <row r="21" spans="1:18" s="60" customFormat="1" ht="17.25" customHeight="1">
      <c r="A21" s="54" t="s">
        <v>20</v>
      </c>
      <c r="B21" s="66">
        <v>44165</v>
      </c>
      <c r="C21" s="66">
        <v>57483</v>
      </c>
      <c r="D21" s="66">
        <v>65986</v>
      </c>
      <c r="E21" s="66">
        <v>9598</v>
      </c>
      <c r="F21" s="66">
        <v>25380</v>
      </c>
      <c r="G21" s="66">
        <v>33822</v>
      </c>
      <c r="H21" s="66">
        <v>24638</v>
      </c>
      <c r="I21" s="66">
        <v>34194</v>
      </c>
      <c r="J21" s="66">
        <v>9431</v>
      </c>
      <c r="K21" s="66">
        <v>12596</v>
      </c>
      <c r="L21" s="66">
        <v>33597</v>
      </c>
      <c r="M21" s="66">
        <v>41356</v>
      </c>
      <c r="N21" s="66">
        <v>30756</v>
      </c>
      <c r="O21" s="67">
        <f t="shared" si="2"/>
        <v>423002</v>
      </c>
      <c r="P21" s="68"/>
      <c r="Q21"/>
      <c r="R21"/>
    </row>
    <row r="22" spans="1:18" s="60" customFormat="1" ht="17.25" customHeight="1">
      <c r="A22" s="54" t="s">
        <v>21</v>
      </c>
      <c r="B22" s="66">
        <v>39159</v>
      </c>
      <c r="C22" s="66">
        <v>42252</v>
      </c>
      <c r="D22" s="66">
        <v>47134</v>
      </c>
      <c r="E22" s="66">
        <v>5655</v>
      </c>
      <c r="F22" s="66">
        <v>19846</v>
      </c>
      <c r="G22" s="66">
        <v>24435</v>
      </c>
      <c r="H22" s="66">
        <v>23221</v>
      </c>
      <c r="I22" s="66">
        <v>27378</v>
      </c>
      <c r="J22" s="66">
        <v>9767</v>
      </c>
      <c r="K22" s="66">
        <v>12526</v>
      </c>
      <c r="L22" s="66">
        <v>33781</v>
      </c>
      <c r="M22" s="66">
        <v>43742</v>
      </c>
      <c r="N22" s="66">
        <v>27078</v>
      </c>
      <c r="O22" s="67">
        <f t="shared" si="2"/>
        <v>355974</v>
      </c>
      <c r="P22" s="68"/>
      <c r="Q22"/>
      <c r="R22"/>
    </row>
    <row r="23" spans="1:18" ht="17.25" customHeight="1">
      <c r="A23" s="12" t="s">
        <v>22</v>
      </c>
      <c r="B23" s="13">
        <v>2858</v>
      </c>
      <c r="C23" s="13">
        <v>3569</v>
      </c>
      <c r="D23" s="13">
        <v>3307</v>
      </c>
      <c r="E23" s="13">
        <v>542</v>
      </c>
      <c r="F23" s="13">
        <v>1169</v>
      </c>
      <c r="G23" s="13">
        <v>1779</v>
      </c>
      <c r="H23" s="13">
        <v>1479</v>
      </c>
      <c r="I23" s="13">
        <v>1686</v>
      </c>
      <c r="J23" s="13">
        <v>461</v>
      </c>
      <c r="K23" s="13">
        <v>623</v>
      </c>
      <c r="L23" s="13">
        <v>1685</v>
      </c>
      <c r="M23" s="13">
        <v>2449</v>
      </c>
      <c r="N23" s="13">
        <v>2399</v>
      </c>
      <c r="O23" s="11">
        <f t="shared" si="2"/>
        <v>24006</v>
      </c>
      <c r="P23"/>
      <c r="Q23"/>
      <c r="R23"/>
    </row>
    <row r="24" spans="1:18" ht="17.25" customHeight="1">
      <c r="A24" s="16" t="s">
        <v>23</v>
      </c>
      <c r="B24" s="13">
        <f>+B25+B26</f>
        <v>75762</v>
      </c>
      <c r="C24" s="13">
        <f aca="true" t="shared" si="7" ref="C24:N24">+C25+C26</f>
        <v>103257</v>
      </c>
      <c r="D24" s="13">
        <f t="shared" si="7"/>
        <v>113028</v>
      </c>
      <c r="E24" s="13">
        <f>+E25+E26</f>
        <v>17215</v>
      </c>
      <c r="F24" s="13">
        <f>+F25+F26</f>
        <v>51684</v>
      </c>
      <c r="G24" s="13">
        <f t="shared" si="7"/>
        <v>63728</v>
      </c>
      <c r="H24" s="13">
        <f t="shared" si="7"/>
        <v>43299</v>
      </c>
      <c r="I24" s="13">
        <f t="shared" si="7"/>
        <v>35923</v>
      </c>
      <c r="J24" s="13">
        <f t="shared" si="7"/>
        <v>7476</v>
      </c>
      <c r="K24" s="13">
        <f t="shared" si="7"/>
        <v>13182</v>
      </c>
      <c r="L24" s="13">
        <f t="shared" si="7"/>
        <v>33955</v>
      </c>
      <c r="M24" s="13">
        <f t="shared" si="7"/>
        <v>42769</v>
      </c>
      <c r="N24" s="13">
        <f t="shared" si="7"/>
        <v>47757</v>
      </c>
      <c r="O24" s="11">
        <f t="shared" si="2"/>
        <v>649035</v>
      </c>
      <c r="P24" s="44"/>
      <c r="Q24"/>
      <c r="R24"/>
    </row>
    <row r="25" spans="1:18" ht="17.25" customHeight="1">
      <c r="A25" s="12" t="s">
        <v>36</v>
      </c>
      <c r="B25" s="13">
        <v>49709</v>
      </c>
      <c r="C25" s="13">
        <v>71002</v>
      </c>
      <c r="D25" s="13">
        <v>76241</v>
      </c>
      <c r="E25" s="13">
        <v>13139</v>
      </c>
      <c r="F25" s="13">
        <v>33334</v>
      </c>
      <c r="G25" s="13">
        <v>44622</v>
      </c>
      <c r="H25" s="13">
        <v>28695</v>
      </c>
      <c r="I25" s="13">
        <v>23636</v>
      </c>
      <c r="J25" s="13">
        <v>5440</v>
      </c>
      <c r="K25" s="13">
        <v>9425</v>
      </c>
      <c r="L25" s="13">
        <v>21655</v>
      </c>
      <c r="M25" s="13">
        <v>29574</v>
      </c>
      <c r="N25" s="13">
        <v>32029</v>
      </c>
      <c r="O25" s="11">
        <f t="shared" si="2"/>
        <v>438501</v>
      </c>
      <c r="P25" s="43"/>
      <c r="Q25"/>
      <c r="R25"/>
    </row>
    <row r="26" spans="1:18" ht="17.25" customHeight="1">
      <c r="A26" s="12" t="s">
        <v>37</v>
      </c>
      <c r="B26" s="13">
        <v>26053</v>
      </c>
      <c r="C26" s="13">
        <v>32255</v>
      </c>
      <c r="D26" s="13">
        <v>36787</v>
      </c>
      <c r="E26" s="13">
        <v>4076</v>
      </c>
      <c r="F26" s="13">
        <v>18350</v>
      </c>
      <c r="G26" s="13">
        <v>19106</v>
      </c>
      <c r="H26" s="13">
        <v>14604</v>
      </c>
      <c r="I26" s="13">
        <v>12287</v>
      </c>
      <c r="J26" s="13">
        <v>2036</v>
      </c>
      <c r="K26" s="13">
        <v>3757</v>
      </c>
      <c r="L26" s="13">
        <v>12300</v>
      </c>
      <c r="M26" s="13">
        <v>13195</v>
      </c>
      <c r="N26" s="13">
        <v>15728</v>
      </c>
      <c r="O26" s="11">
        <f t="shared" si="2"/>
        <v>210534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2001</v>
      </c>
      <c r="O27" s="11">
        <f t="shared" si="2"/>
        <v>2001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66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66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28519.77</v>
      </c>
      <c r="O37" s="23">
        <f>SUM(B37:N37)</f>
        <v>28519.77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1001410.24</v>
      </c>
      <c r="C49" s="22">
        <f aca="true" t="shared" si="11" ref="C49:N49">+C50+C62</f>
        <v>1494059.8900000001</v>
      </c>
      <c r="D49" s="22">
        <f t="shared" si="11"/>
        <v>1676564.52</v>
      </c>
      <c r="E49" s="22">
        <f t="shared" si="11"/>
        <v>314119.6</v>
      </c>
      <c r="F49" s="22">
        <f t="shared" si="11"/>
        <v>624145.78</v>
      </c>
      <c r="G49" s="22">
        <f t="shared" si="11"/>
        <v>856170.07</v>
      </c>
      <c r="H49" s="22">
        <f t="shared" si="11"/>
        <v>704847.33</v>
      </c>
      <c r="I49" s="22">
        <f>+I50+I62</f>
        <v>620845.9700000001</v>
      </c>
      <c r="J49" s="22">
        <f t="shared" si="11"/>
        <v>165314.28000000003</v>
      </c>
      <c r="K49" s="22">
        <f>+K50+K62</f>
        <v>229659.83</v>
      </c>
      <c r="L49" s="22">
        <f>+L50+L62</f>
        <v>555103.5700000001</v>
      </c>
      <c r="M49" s="22">
        <f>+M50+M62</f>
        <v>753218.9400000001</v>
      </c>
      <c r="N49" s="22">
        <f t="shared" si="11"/>
        <v>823162.17</v>
      </c>
      <c r="O49" s="22">
        <f>SUM(B49:N49)</f>
        <v>9818622.190000001</v>
      </c>
      <c r="P49"/>
      <c r="Q49"/>
      <c r="R49"/>
    </row>
    <row r="50" spans="1:18" ht="17.25" customHeight="1">
      <c r="A50" s="16" t="s">
        <v>55</v>
      </c>
      <c r="B50" s="23">
        <f>SUM(B51:B61)</f>
        <v>984710.55</v>
      </c>
      <c r="C50" s="23">
        <f aca="true" t="shared" si="12" ref="C50:N50">SUM(C51:C61)</f>
        <v>1470908.32</v>
      </c>
      <c r="D50" s="23">
        <f t="shared" si="12"/>
        <v>1668456.01</v>
      </c>
      <c r="E50" s="23">
        <f t="shared" si="12"/>
        <v>314119.6</v>
      </c>
      <c r="F50" s="23">
        <f t="shared" si="12"/>
        <v>611635.37</v>
      </c>
      <c r="G50" s="23">
        <f t="shared" si="12"/>
        <v>833089</v>
      </c>
      <c r="H50" s="23">
        <f t="shared" si="12"/>
        <v>704847.33</v>
      </c>
      <c r="I50" s="23">
        <f>SUM(I51:I61)</f>
        <v>612107.9600000001</v>
      </c>
      <c r="J50" s="23">
        <f t="shared" si="12"/>
        <v>163815.21000000002</v>
      </c>
      <c r="K50" s="23">
        <f>SUM(K51:K61)</f>
        <v>221820.65</v>
      </c>
      <c r="L50" s="23">
        <f>SUM(L51:L61)</f>
        <v>553639.16</v>
      </c>
      <c r="M50" s="23">
        <f>SUM(M51:M61)</f>
        <v>744698.0800000001</v>
      </c>
      <c r="N50" s="23">
        <f t="shared" si="12"/>
        <v>813691.9500000001</v>
      </c>
      <c r="O50" s="23">
        <f>SUM(B50:N50)</f>
        <v>9697539.19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980618.87</v>
      </c>
      <c r="C51" s="23">
        <f t="shared" si="13"/>
        <v>1465134.6</v>
      </c>
      <c r="D51" s="23">
        <f t="shared" si="13"/>
        <v>1662070.25</v>
      </c>
      <c r="E51" s="23">
        <f t="shared" si="13"/>
        <v>314119.6</v>
      </c>
      <c r="F51" s="23">
        <f t="shared" si="13"/>
        <v>609418.33</v>
      </c>
      <c r="G51" s="23">
        <f t="shared" si="13"/>
        <v>829643.6</v>
      </c>
      <c r="H51" s="23">
        <f t="shared" si="13"/>
        <v>696082.63</v>
      </c>
      <c r="I51" s="23">
        <f t="shared" si="13"/>
        <v>608731.04</v>
      </c>
      <c r="J51" s="23">
        <f t="shared" si="13"/>
        <v>162471.29</v>
      </c>
      <c r="K51" s="23">
        <f t="shared" si="13"/>
        <v>220596.57</v>
      </c>
      <c r="L51" s="23">
        <f t="shared" si="13"/>
        <v>551383.6</v>
      </c>
      <c r="M51" s="23">
        <f t="shared" si="13"/>
        <v>742091.56</v>
      </c>
      <c r="N51" s="23">
        <f t="shared" si="13"/>
        <v>781457.14</v>
      </c>
      <c r="O51" s="23">
        <f>SUM(B51:N51)</f>
        <v>9623819.08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28519.77</v>
      </c>
      <c r="O55" s="23">
        <f>SUM(B55:N55)</f>
        <v>28519.77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121083.00000000001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-99747.1</v>
      </c>
      <c r="C66" s="35">
        <f t="shared" si="14"/>
        <v>-150360.93</v>
      </c>
      <c r="D66" s="35">
        <f t="shared" si="14"/>
        <v>-128920.83</v>
      </c>
      <c r="E66" s="35">
        <f t="shared" si="14"/>
        <v>-71454.91</v>
      </c>
      <c r="F66" s="35">
        <f t="shared" si="14"/>
        <v>-50494.9</v>
      </c>
      <c r="G66" s="35">
        <f t="shared" si="14"/>
        <v>-82852.4</v>
      </c>
      <c r="H66" s="35">
        <f t="shared" si="14"/>
        <v>-58318.630000000005</v>
      </c>
      <c r="I66" s="35">
        <f t="shared" si="14"/>
        <v>-34645.1</v>
      </c>
      <c r="J66" s="35">
        <f t="shared" si="14"/>
        <v>-9537.4</v>
      </c>
      <c r="K66" s="35">
        <f t="shared" si="14"/>
        <v>-20605.6</v>
      </c>
      <c r="L66" s="35">
        <f t="shared" si="14"/>
        <v>-29283</v>
      </c>
      <c r="M66" s="35">
        <f t="shared" si="14"/>
        <v>-48753.4</v>
      </c>
      <c r="N66" s="35">
        <f t="shared" si="14"/>
        <v>-98048.6</v>
      </c>
      <c r="O66" s="35">
        <f aca="true" t="shared" si="15" ref="O66:O74">SUM(B66:N66)</f>
        <v>-883022.8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-99747.1</v>
      </c>
      <c r="C67" s="35">
        <f t="shared" si="16"/>
        <v>-150340.9</v>
      </c>
      <c r="D67" s="35">
        <f t="shared" si="16"/>
        <v>-127817.5</v>
      </c>
      <c r="E67" s="35">
        <f t="shared" si="16"/>
        <v>-21383.9</v>
      </c>
      <c r="F67" s="35">
        <f t="shared" si="16"/>
        <v>-50494.9</v>
      </c>
      <c r="G67" s="35">
        <f t="shared" si="16"/>
        <v>-82852.4</v>
      </c>
      <c r="H67" s="35">
        <f t="shared" si="16"/>
        <v>-57925.3</v>
      </c>
      <c r="I67" s="35">
        <f t="shared" si="16"/>
        <v>-34645.1</v>
      </c>
      <c r="J67" s="35">
        <f t="shared" si="16"/>
        <v>-9537.4</v>
      </c>
      <c r="K67" s="35">
        <f t="shared" si="16"/>
        <v>-20605.6</v>
      </c>
      <c r="L67" s="35">
        <f t="shared" si="16"/>
        <v>-29283</v>
      </c>
      <c r="M67" s="35">
        <f t="shared" si="16"/>
        <v>-48753.4</v>
      </c>
      <c r="N67" s="35">
        <f t="shared" si="16"/>
        <v>-98048.6</v>
      </c>
      <c r="O67" s="35">
        <f t="shared" si="15"/>
        <v>-831435.1000000001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-99747.1</v>
      </c>
      <c r="C68" s="57">
        <f aca="true" t="shared" si="17" ref="C68:N68">-ROUND(C9*$D$3,2)</f>
        <v>-150340.9</v>
      </c>
      <c r="D68" s="57">
        <f t="shared" si="17"/>
        <v>-127817.5</v>
      </c>
      <c r="E68" s="57">
        <f t="shared" si="17"/>
        <v>-21383.9</v>
      </c>
      <c r="F68" s="57">
        <f t="shared" si="17"/>
        <v>-50494.9</v>
      </c>
      <c r="G68" s="57">
        <f t="shared" si="17"/>
        <v>-82852.4</v>
      </c>
      <c r="H68" s="57">
        <f>-ROUND((H9+H29)*$D$3,2)</f>
        <v>-57925.3</v>
      </c>
      <c r="I68" s="57">
        <f t="shared" si="17"/>
        <v>-34645.1</v>
      </c>
      <c r="J68" s="57">
        <f t="shared" si="17"/>
        <v>-9537.4</v>
      </c>
      <c r="K68" s="57">
        <f t="shared" si="17"/>
        <v>-20605.6</v>
      </c>
      <c r="L68" s="57">
        <f t="shared" si="17"/>
        <v>-29283</v>
      </c>
      <c r="M68" s="57">
        <f t="shared" si="17"/>
        <v>-48753.4</v>
      </c>
      <c r="N68" s="57">
        <f t="shared" si="17"/>
        <v>-98048.6</v>
      </c>
      <c r="O68" s="57">
        <f t="shared" si="15"/>
        <v>-831435.1000000001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/>
      <c r="Q73"/>
      <c r="R73"/>
    </row>
    <row r="74" spans="1:18" s="60" customFormat="1" ht="18.75" customHeight="1">
      <c r="A74" s="16" t="s">
        <v>74</v>
      </c>
      <c r="B74" s="19">
        <v>0</v>
      </c>
      <c r="C74" s="57">
        <f aca="true" t="shared" si="18" ref="B74:N74">SUM(C75:C110)</f>
        <v>-20.03</v>
      </c>
      <c r="D74" s="35">
        <f t="shared" si="18"/>
        <v>-1103.33</v>
      </c>
      <c r="E74" s="35">
        <f t="shared" si="18"/>
        <v>-50071.01</v>
      </c>
      <c r="F74" s="35">
        <f t="shared" si="18"/>
        <v>0</v>
      </c>
      <c r="G74" s="35">
        <f t="shared" si="18"/>
        <v>0</v>
      </c>
      <c r="H74" s="35">
        <f t="shared" si="18"/>
        <v>-393.33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-51587.700000000004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901663.14</v>
      </c>
      <c r="C114" s="24">
        <f t="shared" si="20"/>
        <v>1343698.9600000002</v>
      </c>
      <c r="D114" s="24">
        <f t="shared" si="20"/>
        <v>1547643.69</v>
      </c>
      <c r="E114" s="24">
        <f t="shared" si="20"/>
        <v>242664.68999999994</v>
      </c>
      <c r="F114" s="24">
        <f t="shared" si="20"/>
        <v>573650.88</v>
      </c>
      <c r="G114" s="24">
        <f t="shared" si="20"/>
        <v>773317.6699999999</v>
      </c>
      <c r="H114" s="24">
        <f aca="true" t="shared" si="21" ref="H114:M114">+H115+H116</f>
        <v>646528.7</v>
      </c>
      <c r="I114" s="24">
        <f t="shared" si="21"/>
        <v>586200.8700000001</v>
      </c>
      <c r="J114" s="24">
        <f t="shared" si="21"/>
        <v>155776.88000000003</v>
      </c>
      <c r="K114" s="24">
        <f t="shared" si="21"/>
        <v>209054.22999999998</v>
      </c>
      <c r="L114" s="24">
        <f t="shared" si="21"/>
        <v>525820.5700000001</v>
      </c>
      <c r="M114" s="24">
        <f t="shared" si="21"/>
        <v>704465.54</v>
      </c>
      <c r="N114" s="24">
        <f>+N115+N116</f>
        <v>725113.5700000001</v>
      </c>
      <c r="O114" s="41">
        <f t="shared" si="19"/>
        <v>8935599.39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884963.4500000001</v>
      </c>
      <c r="C115" s="24">
        <f t="shared" si="22"/>
        <v>1320547.3900000001</v>
      </c>
      <c r="D115" s="24">
        <f t="shared" si="22"/>
        <v>1539535.18</v>
      </c>
      <c r="E115" s="24">
        <f t="shared" si="22"/>
        <v>242664.68999999994</v>
      </c>
      <c r="F115" s="24">
        <f t="shared" si="22"/>
        <v>561140.47</v>
      </c>
      <c r="G115" s="24">
        <f t="shared" si="22"/>
        <v>750236.6</v>
      </c>
      <c r="H115" s="24">
        <f aca="true" t="shared" si="23" ref="H115:M115">+H50+H67+H74+H111</f>
        <v>646528.7</v>
      </c>
      <c r="I115" s="24">
        <f t="shared" si="23"/>
        <v>577462.8600000001</v>
      </c>
      <c r="J115" s="24">
        <f t="shared" si="23"/>
        <v>154277.81000000003</v>
      </c>
      <c r="K115" s="24">
        <f t="shared" si="23"/>
        <v>201215.05</v>
      </c>
      <c r="L115" s="24">
        <f t="shared" si="23"/>
        <v>524356.16</v>
      </c>
      <c r="M115" s="24">
        <f t="shared" si="23"/>
        <v>695944.68</v>
      </c>
      <c r="N115" s="24">
        <f>+N50+N67+N74+N111</f>
        <v>715643.3500000001</v>
      </c>
      <c r="O115" s="41">
        <f t="shared" si="19"/>
        <v>8814516.39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121083.00000000001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8935599.400000002</v>
      </c>
      <c r="P122" s="45"/>
    </row>
    <row r="123" spans="1:15" ht="18.75" customHeight="1">
      <c r="A123" s="26" t="s">
        <v>118</v>
      </c>
      <c r="B123" s="27">
        <v>111413.92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111413.92</v>
      </c>
    </row>
    <row r="124" spans="1:15" ht="18.75" customHeight="1">
      <c r="A124" s="26" t="s">
        <v>119</v>
      </c>
      <c r="B124" s="27">
        <v>790249.22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790249.22</v>
      </c>
    </row>
    <row r="125" spans="1:15" ht="18.75" customHeight="1">
      <c r="A125" s="26" t="s">
        <v>120</v>
      </c>
      <c r="B125" s="38">
        <v>0</v>
      </c>
      <c r="C125" s="27">
        <v>1343698.96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1343698.96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255926.06</v>
      </c>
      <c r="O139" s="39">
        <f t="shared" si="26"/>
        <v>255926.06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469187.52</v>
      </c>
      <c r="O140" s="39">
        <f t="shared" si="26"/>
        <v>469187.52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242664.69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242664.69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573650.88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573650.88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646528.7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646528.7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155776.88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155776.88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209054.23</v>
      </c>
      <c r="L147" s="38">
        <v>0</v>
      </c>
      <c r="M147" s="38">
        <v>0</v>
      </c>
      <c r="N147" s="38">
        <v>0</v>
      </c>
      <c r="O147" s="39">
        <f t="shared" si="27"/>
        <v>209054.23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773317.67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773317.67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586200.87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586200.87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525820.57</v>
      </c>
      <c r="M152" s="38">
        <v>0</v>
      </c>
      <c r="N152" s="38">
        <v>0</v>
      </c>
      <c r="O152" s="39">
        <f t="shared" si="27"/>
        <v>525820.57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1547643.69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1547643.69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704465.54</v>
      </c>
      <c r="N154" s="75">
        <v>0</v>
      </c>
      <c r="O154" s="74">
        <f t="shared" si="27"/>
        <v>704465.54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2019-06-19T17:24:14Z</dcterms:modified>
  <cp:category/>
  <cp:version/>
  <cp:contentType/>
  <cp:contentStatus/>
</cp:coreProperties>
</file>