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<sst xmlns="http://schemas.openxmlformats.org/spreadsheetml/2006/main" count="167" uniqueCount="161">
  <si>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</si>
  <si>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</si>
  <si>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</si>
  <si>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</si>
  <si>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</si>
  <si>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</si>
  <si>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</si>
  <si>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</si>
  <si>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</si>
  <si>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</si>
  <si>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</si>
  <si>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</si>
  <si>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</si>
  <si>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</si>
  <si>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</si>
  <si>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</si>
  <si>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</si>
  <si>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</si>
  <si>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</si>
  <si>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</si>
  <si>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</si>
  <si>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</si>
  <si>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</si>
  <si>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</si>
  <si>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</si>
  <si>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</si>
  <si>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</si>
  <si>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</si>
  <si>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</si>
  <si>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</si>
  <si>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</si>
  <si>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</si>
  <si>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</si>
  <si>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</si>
  <si>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</si>
  <si>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</si>
  <si>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</si>
  <si>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</si>
  <si>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</si>
  <si>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</si>
  <si>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</si>
  <si>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</si>
  <si>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</si>
  <si>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</si>
  <si>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</si>
  <si>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</si>
  <si>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</si>
  <si>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</si>
  <si>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</si>
  <si>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</si>
  <si>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</si>
  <si>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</si>
  <si>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</si>
  <si>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</si>
  <si>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</si>
  <si>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</si>
  <si>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</si>
  <si>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</si>
  <si>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</si>
  <si>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</si>
  <si>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</si>
  <si>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</si>
  <si>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</si>
  <si>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</si>
  <si>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</si>
  <si>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</si>
  <si>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</si>
  <si>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</si>
  <si>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</si>
  <si>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</si>
  <si>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</si>
  <si>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</si>
  <si>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</si>
  <si>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</si>
  <si>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</si>
  <si>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</si>
  <si>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</si>
  <si>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</si>
  <si>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</si>
  <si>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</si>
  <si>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</si>
  <si>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</si>
  <si>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</si>
  <si>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</si>
  <si>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</si>
  <si>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</si>
  <si>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</si>
  <si>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</si>
  <si>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</si>
  <si>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</si>
  <si>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</si>
  <si>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</si>
  <si>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</si>
  <si>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</si>
  <si>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</si>
  <si>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</si>
  <si>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</si>
  <si>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</si>
  <si>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</si>
  <si>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</si>
  <si>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</si>
  <si>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</si>
  <si>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</si>
  <si>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</si>
  <si>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</si>
  <si>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</si>
  <si>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</si>
  <si>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</si>
  <si>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</si>
  <si>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</si>
  <si>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</si>
  <si>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</si>
  <si>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</si>
  <si>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</si>
  <si>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</si>
  <si>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</si>
  <si>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</si>
  <si>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</si>
  <si>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</si>
  <si>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</si>
  <si>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</si>
  <si>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</si>
  <si>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</si>
  <si>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</si>
  <si>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</si>
  <si>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</si>
  <si>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</si>
  <si>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</si>
  <si>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</si>
  <si>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</si>
  <si>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</si>
  <si>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</si>
  <si>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</si>
  <si>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</si>
  <si>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</si>
  <si>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</si>
  <si>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</si>
  <si>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</si>
  <si>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</si>
  <si>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</si>
  <si>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</si>
  <si>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</si>
  <si>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</si>
  <si>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</si>
  <si>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</si>
  <si>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</si>
  <si>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</si>
  <si>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</si>
  <si>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</si>
  <si>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</si>
  <si>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</si>
  <si>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</si>
  <si>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</si>
  <si>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</si>
  <si>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</si>
  <si>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</si>
  <si>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</si>
  <si>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</si>
  <si>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</si>
  <si>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</si>
  <si>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12/06/19 - VENCIMENTO 19/06/19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</si>
</sst>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574171</v>
      </c>
      <c r="C7" s="9">
        <f t="shared" si="0"/>
        <v>761555</v>
      </c>
      <c r="D7" s="9">
        <f t="shared" si="0"/>
        <v>750327</v>
      </c>
      <c r="E7" s="9">
        <f>+E8+E20+E24+E27</f>
        <v>118376</v>
      </c>
      <c r="F7" s="9">
        <f>+F8+F20+F24+F27</f>
        <v>314222</v>
      </c>
      <c r="G7" s="9">
        <f t="shared" si="0"/>
        <v>491745</v>
      </c>
      <c r="H7" s="9">
        <f t="shared" si="0"/>
        <v>365656</v>
      </c>
      <c r="I7" s="9">
        <f t="shared" si="0"/>
        <v>298219</v>
      </c>
      <c r="J7" s="9">
        <f t="shared" si="0"/>
        <v>146383</v>
      </c>
      <c r="K7" s="9">
        <f t="shared" si="0"/>
        <v>151046</v>
      </c>
      <c r="L7" s="9">
        <f t="shared" si="0"/>
        <v>319307</v>
      </c>
      <c r="M7" s="9">
        <f t="shared" si="0"/>
        <v>462028</v>
      </c>
      <c r="N7" s="9">
        <f t="shared" si="0"/>
        <v>502206</v>
      </c>
      <c r="O7" s="9">
        <f t="shared" si="0"/>
        <v>5255241</v>
      </c>
      <c r="P7" s="43"/>
      <c r="Q7"/>
      <c r="R7"/>
    </row>
    <row r="8" spans="1:18" ht="17.25" customHeight="1">
      <c r="A8" s="10" t="s">
        <v>35</v>
      </c>
      <c r="B8" s="11">
        <f>B9+B12+B16</f>
        <v>278066</v>
      </c>
      <c r="C8" s="11">
        <f aca="true" t="shared" si="1" ref="C8:N8">C9+C12+C16</f>
        <v>381598</v>
      </c>
      <c r="D8" s="11">
        <f t="shared" si="1"/>
        <v>345972</v>
      </c>
      <c r="E8" s="11">
        <f>E9+E12+E16</f>
        <v>52950</v>
      </c>
      <c r="F8" s="11">
        <f>F9+F12+F16</f>
        <v>143231</v>
      </c>
      <c r="G8" s="11">
        <f t="shared" si="1"/>
        <v>245755</v>
      </c>
      <c r="H8" s="11">
        <f t="shared" si="1"/>
        <v>188830</v>
      </c>
      <c r="I8" s="11">
        <f t="shared" si="1"/>
        <v>133435</v>
      </c>
      <c r="J8" s="11">
        <f t="shared" si="1"/>
        <v>76403</v>
      </c>
      <c r="K8" s="11">
        <f t="shared" si="1"/>
        <v>77554</v>
      </c>
      <c r="L8" s="11">
        <f t="shared" si="1"/>
        <v>147606</v>
      </c>
      <c r="M8" s="11">
        <f t="shared" si="1"/>
        <v>227905</v>
      </c>
      <c r="N8" s="11">
        <f t="shared" si="1"/>
        <v>268818</v>
      </c>
      <c r="O8" s="11">
        <f aca="true" t="shared" si="2" ref="O8:O27">SUM(B8:N8)</f>
        <v>2568123</v>
      </c>
      <c r="P8"/>
      <c r="Q8"/>
      <c r="R8"/>
    </row>
    <row r="9" spans="1:18" ht="17.25" customHeight="1">
      <c r="A9" s="15" t="s">
        <v>13</v>
      </c>
      <c r="B9" s="13">
        <f>+B10+B11</f>
        <v>31785</v>
      </c>
      <c r="C9" s="13">
        <f aca="true" t="shared" si="3" ref="C9:N9">+C10+C11</f>
        <v>45352</v>
      </c>
      <c r="D9" s="13">
        <f t="shared" si="3"/>
        <v>37509</v>
      </c>
      <c r="E9" s="13">
        <f>+E10+E11</f>
        <v>6944</v>
      </c>
      <c r="F9" s="13">
        <f>+F10+F11</f>
        <v>14103</v>
      </c>
      <c r="G9" s="13">
        <f t="shared" si="3"/>
        <v>27759</v>
      </c>
      <c r="H9" s="13">
        <f t="shared" si="3"/>
        <v>20442</v>
      </c>
      <c r="I9" s="13">
        <f t="shared" si="3"/>
        <v>10725</v>
      </c>
      <c r="J9" s="13">
        <f t="shared" si="3"/>
        <v>5994</v>
      </c>
      <c r="K9" s="13">
        <f t="shared" si="3"/>
        <v>7182</v>
      </c>
      <c r="L9" s="13">
        <f t="shared" si="3"/>
        <v>8630</v>
      </c>
      <c r="M9" s="13">
        <f t="shared" si="3"/>
        <v>16390</v>
      </c>
      <c r="N9" s="13">
        <f t="shared" si="3"/>
        <v>37977</v>
      </c>
      <c r="O9" s="11">
        <f t="shared" si="2"/>
        <v>270792</v>
      </c>
      <c r="P9"/>
      <c r="Q9"/>
      <c r="R9"/>
    </row>
    <row r="10" spans="1:18" ht="17.25" customHeight="1">
      <c r="A10" s="29" t="s">
        <v>14</v>
      </c>
      <c r="B10" s="13">
        <v>31785</v>
      </c>
      <c r="C10" s="13">
        <v>45352</v>
      </c>
      <c r="D10" s="13">
        <v>37509</v>
      </c>
      <c r="E10" s="13">
        <v>6944</v>
      </c>
      <c r="F10" s="13">
        <v>14103</v>
      </c>
      <c r="G10" s="13">
        <v>27759</v>
      </c>
      <c r="H10" s="13">
        <v>20442</v>
      </c>
      <c r="I10" s="13">
        <v>10725</v>
      </c>
      <c r="J10" s="13">
        <v>5994</v>
      </c>
      <c r="K10" s="13">
        <v>7182</v>
      </c>
      <c r="L10" s="13">
        <v>8630</v>
      </c>
      <c r="M10" s="13">
        <v>16390</v>
      </c>
      <c r="N10" s="13">
        <v>37977</v>
      </c>
      <c r="O10" s="11">
        <f t="shared" si="2"/>
        <v>270792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233062</v>
      </c>
      <c r="C12" s="17">
        <f t="shared" si="4"/>
        <v>317518</v>
      </c>
      <c r="D12" s="17">
        <f t="shared" si="4"/>
        <v>292225</v>
      </c>
      <c r="E12" s="17">
        <f>SUM(E13:E15)</f>
        <v>43070</v>
      </c>
      <c r="F12" s="17">
        <f>SUM(F13:F15)</f>
        <v>121791</v>
      </c>
      <c r="G12" s="17">
        <f t="shared" si="4"/>
        <v>206531</v>
      </c>
      <c r="H12" s="17">
        <f t="shared" si="4"/>
        <v>159061</v>
      </c>
      <c r="I12" s="17">
        <f t="shared" si="4"/>
        <v>114689</v>
      </c>
      <c r="J12" s="17">
        <f t="shared" si="4"/>
        <v>65528</v>
      </c>
      <c r="K12" s="17">
        <f t="shared" si="4"/>
        <v>66204</v>
      </c>
      <c r="L12" s="17">
        <f t="shared" si="4"/>
        <v>129760</v>
      </c>
      <c r="M12" s="17">
        <f t="shared" si="4"/>
        <v>198731</v>
      </c>
      <c r="N12" s="17">
        <f t="shared" si="4"/>
        <v>218024</v>
      </c>
      <c r="O12" s="11">
        <f t="shared" si="2"/>
        <v>2166194</v>
      </c>
      <c r="P12"/>
      <c r="Q12"/>
      <c r="R12"/>
    </row>
    <row r="13" spans="1:18" s="60" customFormat="1" ht="17.25" customHeight="1">
      <c r="A13" s="65" t="s">
        <v>16</v>
      </c>
      <c r="B13" s="66">
        <v>106817</v>
      </c>
      <c r="C13" s="66">
        <v>152463</v>
      </c>
      <c r="D13" s="66">
        <v>148057</v>
      </c>
      <c r="E13" s="66">
        <v>22870</v>
      </c>
      <c r="F13" s="66">
        <v>62248</v>
      </c>
      <c r="G13" s="66">
        <v>99524</v>
      </c>
      <c r="H13" s="66">
        <v>74067</v>
      </c>
      <c r="I13" s="66">
        <v>57420</v>
      </c>
      <c r="J13" s="66">
        <v>30346</v>
      </c>
      <c r="K13" s="66">
        <v>30991</v>
      </c>
      <c r="L13" s="66">
        <v>61450</v>
      </c>
      <c r="M13" s="66">
        <v>90424</v>
      </c>
      <c r="N13" s="66">
        <v>96595</v>
      </c>
      <c r="O13" s="67">
        <f t="shared" si="2"/>
        <v>1033272</v>
      </c>
      <c r="P13" s="68"/>
      <c r="Q13" s="69"/>
      <c r="R13"/>
    </row>
    <row r="14" spans="1:18" s="60" customFormat="1" ht="17.25" customHeight="1">
      <c r="A14" s="65" t="s">
        <v>17</v>
      </c>
      <c r="B14" s="66">
        <v>109953</v>
      </c>
      <c r="C14" s="66">
        <v>139340</v>
      </c>
      <c r="D14" s="66">
        <v>126299</v>
      </c>
      <c r="E14" s="66">
        <v>16267</v>
      </c>
      <c r="F14" s="66">
        <v>53469</v>
      </c>
      <c r="G14" s="66">
        <v>92237</v>
      </c>
      <c r="H14" s="66">
        <v>74704</v>
      </c>
      <c r="I14" s="66">
        <v>50874</v>
      </c>
      <c r="J14" s="66">
        <v>31478</v>
      </c>
      <c r="K14" s="66">
        <v>31336</v>
      </c>
      <c r="L14" s="66">
        <v>62543</v>
      </c>
      <c r="M14" s="66">
        <v>96395</v>
      </c>
      <c r="N14" s="66">
        <v>99152</v>
      </c>
      <c r="O14" s="67">
        <f t="shared" si="2"/>
        <v>984047</v>
      </c>
      <c r="P14" s="68"/>
      <c r="Q14"/>
      <c r="R14"/>
    </row>
    <row r="15" spans="1:18" ht="17.25" customHeight="1">
      <c r="A15" s="14" t="s">
        <v>18</v>
      </c>
      <c r="B15" s="13">
        <v>16292</v>
      </c>
      <c r="C15" s="13">
        <v>25715</v>
      </c>
      <c r="D15" s="13">
        <v>17869</v>
      </c>
      <c r="E15" s="13">
        <v>3933</v>
      </c>
      <c r="F15" s="13">
        <v>6074</v>
      </c>
      <c r="G15" s="13">
        <v>14770</v>
      </c>
      <c r="H15" s="13">
        <v>10290</v>
      </c>
      <c r="I15" s="13">
        <v>6395</v>
      </c>
      <c r="J15" s="13">
        <v>3704</v>
      </c>
      <c r="K15" s="13">
        <v>3877</v>
      </c>
      <c r="L15" s="13">
        <v>5767</v>
      </c>
      <c r="M15" s="13">
        <v>11912</v>
      </c>
      <c r="N15" s="13">
        <v>22277</v>
      </c>
      <c r="O15" s="11">
        <f t="shared" si="2"/>
        <v>148875</v>
      </c>
      <c r="P15"/>
      <c r="Q15"/>
      <c r="R15"/>
    </row>
    <row r="16" spans="1:15" ht="17.25" customHeight="1">
      <c r="A16" s="15" t="s">
        <v>31</v>
      </c>
      <c r="B16" s="13">
        <f>B17+B18+B19</f>
        <v>13219</v>
      </c>
      <c r="C16" s="13">
        <f aca="true" t="shared" si="5" ref="C16:N16">C17+C18+C19</f>
        <v>18728</v>
      </c>
      <c r="D16" s="13">
        <f t="shared" si="5"/>
        <v>16238</v>
      </c>
      <c r="E16" s="13">
        <f>E17+E18+E19</f>
        <v>2936</v>
      </c>
      <c r="F16" s="13">
        <f>F17+F18+F19</f>
        <v>7337</v>
      </c>
      <c r="G16" s="13">
        <f t="shared" si="5"/>
        <v>11465</v>
      </c>
      <c r="H16" s="13">
        <f t="shared" si="5"/>
        <v>9327</v>
      </c>
      <c r="I16" s="13">
        <f t="shared" si="5"/>
        <v>8021</v>
      </c>
      <c r="J16" s="13">
        <f t="shared" si="5"/>
        <v>4881</v>
      </c>
      <c r="K16" s="13">
        <f t="shared" si="5"/>
        <v>4168</v>
      </c>
      <c r="L16" s="13">
        <f t="shared" si="5"/>
        <v>9216</v>
      </c>
      <c r="M16" s="13">
        <f t="shared" si="5"/>
        <v>12784</v>
      </c>
      <c r="N16" s="13">
        <f t="shared" si="5"/>
        <v>12817</v>
      </c>
      <c r="O16" s="11">
        <f t="shared" si="2"/>
        <v>131137</v>
      </c>
    </row>
    <row r="17" spans="1:18" ht="17.25" customHeight="1">
      <c r="A17" s="14" t="s">
        <v>32</v>
      </c>
      <c r="B17" s="13">
        <v>13208</v>
      </c>
      <c r="C17" s="13">
        <v>18688</v>
      </c>
      <c r="D17" s="13">
        <v>16225</v>
      </c>
      <c r="E17" s="13">
        <v>2931</v>
      </c>
      <c r="F17" s="13">
        <v>7330</v>
      </c>
      <c r="G17" s="13">
        <v>11452</v>
      </c>
      <c r="H17" s="13">
        <v>9311</v>
      </c>
      <c r="I17" s="13">
        <v>8005</v>
      </c>
      <c r="J17" s="13">
        <v>4873</v>
      </c>
      <c r="K17" s="13">
        <v>4166</v>
      </c>
      <c r="L17" s="13">
        <v>9205</v>
      </c>
      <c r="M17" s="13">
        <v>12774</v>
      </c>
      <c r="N17" s="13">
        <v>12795</v>
      </c>
      <c r="O17" s="11">
        <f t="shared" si="2"/>
        <v>130963</v>
      </c>
      <c r="P17"/>
      <c r="Q17"/>
      <c r="R17"/>
    </row>
    <row r="18" spans="1:18" ht="17.25" customHeight="1">
      <c r="A18" s="14" t="s">
        <v>33</v>
      </c>
      <c r="B18" s="13">
        <v>9</v>
      </c>
      <c r="C18" s="13">
        <v>11</v>
      </c>
      <c r="D18" s="13">
        <v>4</v>
      </c>
      <c r="E18" s="13">
        <v>5</v>
      </c>
      <c r="F18" s="13">
        <v>2</v>
      </c>
      <c r="G18" s="13">
        <v>7</v>
      </c>
      <c r="H18" s="13">
        <v>10</v>
      </c>
      <c r="I18" s="13">
        <v>8</v>
      </c>
      <c r="J18" s="13">
        <v>3</v>
      </c>
      <c r="K18" s="13">
        <v>2</v>
      </c>
      <c r="L18" s="13">
        <v>1</v>
      </c>
      <c r="M18" s="13">
        <v>7</v>
      </c>
      <c r="N18" s="13">
        <v>13</v>
      </c>
      <c r="O18" s="11">
        <f t="shared" si="2"/>
        <v>82</v>
      </c>
      <c r="P18"/>
      <c r="Q18"/>
      <c r="R18"/>
    </row>
    <row r="19" spans="1:18" ht="17.25" customHeight="1">
      <c r="A19" s="14" t="s">
        <v>34</v>
      </c>
      <c r="B19" s="13">
        <v>2</v>
      </c>
      <c r="C19" s="13">
        <v>29</v>
      </c>
      <c r="D19" s="13">
        <v>9</v>
      </c>
      <c r="E19" s="13">
        <v>0</v>
      </c>
      <c r="F19" s="13">
        <v>5</v>
      </c>
      <c r="G19" s="13">
        <v>6</v>
      </c>
      <c r="H19" s="13">
        <v>6</v>
      </c>
      <c r="I19" s="13">
        <v>8</v>
      </c>
      <c r="J19" s="13">
        <v>5</v>
      </c>
      <c r="K19" s="13">
        <v>0</v>
      </c>
      <c r="L19" s="13">
        <v>10</v>
      </c>
      <c r="M19" s="13">
        <v>3</v>
      </c>
      <c r="N19" s="13">
        <v>9</v>
      </c>
      <c r="O19" s="11">
        <f t="shared" si="2"/>
        <v>92</v>
      </c>
      <c r="P19"/>
      <c r="Q19"/>
      <c r="R19"/>
    </row>
    <row r="20" spans="1:18" ht="17.25" customHeight="1">
      <c r="A20" s="16" t="s">
        <v>19</v>
      </c>
      <c r="B20" s="11">
        <f>+B21+B22+B23</f>
        <v>161443</v>
      </c>
      <c r="C20" s="11">
        <f aca="true" t="shared" si="6" ref="C20:N20">+C21+C22+C23</f>
        <v>186162</v>
      </c>
      <c r="D20" s="11">
        <f t="shared" si="6"/>
        <v>200107</v>
      </c>
      <c r="E20" s="11">
        <f>+E21+E22+E23</f>
        <v>31226</v>
      </c>
      <c r="F20" s="11">
        <f>+F21+F22+F23</f>
        <v>78475</v>
      </c>
      <c r="G20" s="11">
        <f t="shared" si="6"/>
        <v>120639</v>
      </c>
      <c r="H20" s="11">
        <f t="shared" si="6"/>
        <v>94804</v>
      </c>
      <c r="I20" s="11">
        <f t="shared" si="6"/>
        <v>104254</v>
      </c>
      <c r="J20" s="11">
        <f t="shared" si="6"/>
        <v>48768</v>
      </c>
      <c r="K20" s="11">
        <f t="shared" si="6"/>
        <v>47732</v>
      </c>
      <c r="L20" s="11">
        <f t="shared" si="6"/>
        <v>113235</v>
      </c>
      <c r="M20" s="11">
        <f t="shared" si="6"/>
        <v>153664</v>
      </c>
      <c r="N20" s="11">
        <f t="shared" si="6"/>
        <v>126935</v>
      </c>
      <c r="O20" s="11">
        <f t="shared" si="2"/>
        <v>1467444</v>
      </c>
      <c r="P20"/>
      <c r="Q20"/>
      <c r="R20"/>
    </row>
    <row r="21" spans="1:18" s="60" customFormat="1" ht="17.25" customHeight="1">
      <c r="A21" s="54" t="s">
        <v>20</v>
      </c>
      <c r="B21" s="66">
        <v>82573</v>
      </c>
      <c r="C21" s="66">
        <v>104922</v>
      </c>
      <c r="D21" s="66">
        <v>115962</v>
      </c>
      <c r="E21" s="66">
        <v>19037</v>
      </c>
      <c r="F21" s="66">
        <v>44748</v>
      </c>
      <c r="G21" s="66">
        <v>68006</v>
      </c>
      <c r="H21" s="66">
        <v>50088</v>
      </c>
      <c r="I21" s="66">
        <v>59233</v>
      </c>
      <c r="J21" s="66">
        <v>25075</v>
      </c>
      <c r="K21" s="66">
        <v>25247</v>
      </c>
      <c r="L21" s="66">
        <v>59411</v>
      </c>
      <c r="M21" s="66">
        <v>77255</v>
      </c>
      <c r="N21" s="66">
        <v>67913</v>
      </c>
      <c r="O21" s="67">
        <f t="shared" si="2"/>
        <v>799470</v>
      </c>
      <c r="P21" s="68"/>
      <c r="Q21"/>
      <c r="R21"/>
    </row>
    <row r="22" spans="1:18" s="60" customFormat="1" ht="17.25" customHeight="1">
      <c r="A22" s="54" t="s">
        <v>21</v>
      </c>
      <c r="B22" s="66">
        <v>71510</v>
      </c>
      <c r="C22" s="66">
        <v>71829</v>
      </c>
      <c r="D22" s="66">
        <v>76011</v>
      </c>
      <c r="E22" s="66">
        <v>10590</v>
      </c>
      <c r="F22" s="66">
        <v>30947</v>
      </c>
      <c r="G22" s="66">
        <v>47528</v>
      </c>
      <c r="H22" s="66">
        <v>40653</v>
      </c>
      <c r="I22" s="66">
        <v>41264</v>
      </c>
      <c r="J22" s="66">
        <v>22008</v>
      </c>
      <c r="K22" s="66">
        <v>20670</v>
      </c>
      <c r="L22" s="66">
        <v>50183</v>
      </c>
      <c r="M22" s="66">
        <v>70148</v>
      </c>
      <c r="N22" s="66">
        <v>51430</v>
      </c>
      <c r="O22" s="67">
        <f t="shared" si="2"/>
        <v>604771</v>
      </c>
      <c r="P22" s="68"/>
      <c r="Q22"/>
      <c r="R22"/>
    </row>
    <row r="23" spans="1:18" ht="17.25" customHeight="1">
      <c r="A23" s="12" t="s">
        <v>22</v>
      </c>
      <c r="B23" s="13">
        <v>7360</v>
      </c>
      <c r="C23" s="13">
        <v>9411</v>
      </c>
      <c r="D23" s="13">
        <v>8134</v>
      </c>
      <c r="E23" s="13">
        <v>1599</v>
      </c>
      <c r="F23" s="13">
        <v>2780</v>
      </c>
      <c r="G23" s="13">
        <v>5105</v>
      </c>
      <c r="H23" s="13">
        <v>4063</v>
      </c>
      <c r="I23" s="13">
        <v>3757</v>
      </c>
      <c r="J23" s="13">
        <v>1685</v>
      </c>
      <c r="K23" s="13">
        <v>1815</v>
      </c>
      <c r="L23" s="13">
        <v>3641</v>
      </c>
      <c r="M23" s="13">
        <v>6261</v>
      </c>
      <c r="N23" s="13">
        <v>7592</v>
      </c>
      <c r="O23" s="11">
        <f t="shared" si="2"/>
        <v>63203</v>
      </c>
      <c r="P23"/>
      <c r="Q23"/>
      <c r="R23"/>
    </row>
    <row r="24" spans="1:18" ht="17.25" customHeight="1">
      <c r="A24" s="16" t="s">
        <v>23</v>
      </c>
      <c r="B24" s="13">
        <f>+B25+B26</f>
        <v>134662</v>
      </c>
      <c r="C24" s="13">
        <f aca="true" t="shared" si="7" ref="C24:N24">+C25+C26</f>
        <v>193795</v>
      </c>
      <c r="D24" s="13">
        <f t="shared" si="7"/>
        <v>204248</v>
      </c>
      <c r="E24" s="13">
        <f>+E25+E26</f>
        <v>34200</v>
      </c>
      <c r="F24" s="13">
        <f>+F25+F26</f>
        <v>92516</v>
      </c>
      <c r="G24" s="13">
        <f t="shared" si="7"/>
        <v>125351</v>
      </c>
      <c r="H24" s="13">
        <f t="shared" si="7"/>
        <v>82022</v>
      </c>
      <c r="I24" s="13">
        <f t="shared" si="7"/>
        <v>60530</v>
      </c>
      <c r="J24" s="13">
        <f t="shared" si="7"/>
        <v>21212</v>
      </c>
      <c r="K24" s="13">
        <f t="shared" si="7"/>
        <v>25760</v>
      </c>
      <c r="L24" s="13">
        <f t="shared" si="7"/>
        <v>58466</v>
      </c>
      <c r="M24" s="13">
        <f t="shared" si="7"/>
        <v>80459</v>
      </c>
      <c r="N24" s="13">
        <f t="shared" si="7"/>
        <v>100096</v>
      </c>
      <c r="O24" s="11">
        <f t="shared" si="2"/>
        <v>1213317</v>
      </c>
      <c r="P24" s="44"/>
      <c r="Q24"/>
      <c r="R24"/>
    </row>
    <row r="25" spans="1:18" ht="17.25" customHeight="1">
      <c r="A25" s="12" t="s">
        <v>36</v>
      </c>
      <c r="B25" s="13">
        <v>81227</v>
      </c>
      <c r="C25" s="13">
        <v>122093</v>
      </c>
      <c r="D25" s="13">
        <v>130389</v>
      </c>
      <c r="E25" s="13">
        <v>23694</v>
      </c>
      <c r="F25" s="13">
        <v>55219</v>
      </c>
      <c r="G25" s="13">
        <v>81701</v>
      </c>
      <c r="H25" s="13">
        <v>51661</v>
      </c>
      <c r="I25" s="13">
        <v>38951</v>
      </c>
      <c r="J25" s="13">
        <v>14575</v>
      </c>
      <c r="K25" s="13">
        <v>18099</v>
      </c>
      <c r="L25" s="13">
        <v>35168</v>
      </c>
      <c r="M25" s="13">
        <v>52264</v>
      </c>
      <c r="N25" s="13">
        <v>63838</v>
      </c>
      <c r="O25" s="11">
        <f t="shared" si="2"/>
        <v>768879</v>
      </c>
      <c r="P25" s="43"/>
      <c r="Q25"/>
      <c r="R25"/>
    </row>
    <row r="26" spans="1:18" ht="17.25" customHeight="1">
      <c r="A26" s="12" t="s">
        <v>37</v>
      </c>
      <c r="B26" s="13">
        <v>53435</v>
      </c>
      <c r="C26" s="13">
        <v>71702</v>
      </c>
      <c r="D26" s="13">
        <v>73859</v>
      </c>
      <c r="E26" s="13">
        <v>10506</v>
      </c>
      <c r="F26" s="13">
        <v>37297</v>
      </c>
      <c r="G26" s="13">
        <v>43650</v>
      </c>
      <c r="H26" s="13">
        <v>30361</v>
      </c>
      <c r="I26" s="13">
        <v>21579</v>
      </c>
      <c r="J26" s="13">
        <v>6637</v>
      </c>
      <c r="K26" s="13">
        <v>7661</v>
      </c>
      <c r="L26" s="13">
        <v>23298</v>
      </c>
      <c r="M26" s="13">
        <v>28195</v>
      </c>
      <c r="N26" s="13">
        <v>36258</v>
      </c>
      <c r="O26" s="11">
        <f t="shared" si="2"/>
        <v>444438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6357</v>
      </c>
      <c r="O27" s="11">
        <f t="shared" si="2"/>
        <v>6357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14383.68</v>
      </c>
      <c r="O37" s="23">
        <f>SUM(B37:N37)</f>
        <v>14383.68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1826214.66</v>
      </c>
      <c r="C49" s="22">
        <f aca="true" t="shared" si="11" ref="C49:N49">+C50+C62</f>
        <v>2715158.24</v>
      </c>
      <c r="D49" s="22">
        <f t="shared" si="11"/>
        <v>2915183.4199999995</v>
      </c>
      <c r="E49" s="22">
        <f t="shared" si="11"/>
        <v>624871.39</v>
      </c>
      <c r="F49" s="22">
        <f t="shared" si="11"/>
        <v>1049146.27</v>
      </c>
      <c r="G49" s="22">
        <f t="shared" si="11"/>
        <v>1679035.54</v>
      </c>
      <c r="H49" s="22">
        <f t="shared" si="11"/>
        <v>1348308.8900000001</v>
      </c>
      <c r="I49" s="22">
        <f>+I50+I62</f>
        <v>1033783.4</v>
      </c>
      <c r="J49" s="22">
        <f t="shared" si="11"/>
        <v>449179.39999999997</v>
      </c>
      <c r="K49" s="22">
        <f>+K50+K62</f>
        <v>421902.19</v>
      </c>
      <c r="L49" s="22">
        <f>+L50+L62</f>
        <v>911637.4900000001</v>
      </c>
      <c r="M49" s="22">
        <f>+M50+M62</f>
        <v>1353272.52</v>
      </c>
      <c r="N49" s="22">
        <f t="shared" si="11"/>
        <v>1657327.8499999999</v>
      </c>
      <c r="O49" s="22">
        <f>SUM(B49:N49)</f>
        <v>17985021.26</v>
      </c>
      <c r="P49"/>
      <c r="Q49"/>
      <c r="R49"/>
    </row>
    <row r="50" spans="1:18" ht="17.25" customHeight="1">
      <c r="A50" s="16" t="s">
        <v>55</v>
      </c>
      <c r="B50" s="23">
        <f>SUM(B51:B61)</f>
        <v>1809514.97</v>
      </c>
      <c r="C50" s="23">
        <f aca="true" t="shared" si="12" ref="C50:N50">SUM(C51:C61)</f>
        <v>2692006.6700000004</v>
      </c>
      <c r="D50" s="23">
        <f t="shared" si="12"/>
        <v>2907074.9099999997</v>
      </c>
      <c r="E50" s="23">
        <f t="shared" si="12"/>
        <v>624871.39</v>
      </c>
      <c r="F50" s="23">
        <f t="shared" si="12"/>
        <v>1036635.86</v>
      </c>
      <c r="G50" s="23">
        <f t="shared" si="12"/>
        <v>1655954.47</v>
      </c>
      <c r="H50" s="23">
        <f t="shared" si="12"/>
        <v>1348308.8900000001</v>
      </c>
      <c r="I50" s="23">
        <f>SUM(I51:I61)</f>
        <v>1025045.39</v>
      </c>
      <c r="J50" s="23">
        <f t="shared" si="12"/>
        <v>447680.32999999996</v>
      </c>
      <c r="K50" s="23">
        <f>SUM(K51:K61)</f>
        <v>414063.01</v>
      </c>
      <c r="L50" s="23">
        <f>SUM(L51:L61)</f>
        <v>910173.0800000001</v>
      </c>
      <c r="M50" s="23">
        <f>SUM(M51:M61)</f>
        <v>1344751.66</v>
      </c>
      <c r="N50" s="23">
        <f t="shared" si="12"/>
        <v>1647857.63</v>
      </c>
      <c r="O50" s="23">
        <f>SUM(B50:N50)</f>
        <v>17863938.26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1805423.29</v>
      </c>
      <c r="C51" s="23">
        <f t="shared" si="13"/>
        <v>2686232.95</v>
      </c>
      <c r="D51" s="23">
        <f t="shared" si="13"/>
        <v>2900689.15</v>
      </c>
      <c r="E51" s="23">
        <f t="shared" si="13"/>
        <v>624871.39</v>
      </c>
      <c r="F51" s="23">
        <f t="shared" si="13"/>
        <v>1034418.82</v>
      </c>
      <c r="G51" s="23">
        <f t="shared" si="13"/>
        <v>1652509.07</v>
      </c>
      <c r="H51" s="23">
        <f t="shared" si="13"/>
        <v>1339544.19</v>
      </c>
      <c r="I51" s="23">
        <f t="shared" si="13"/>
        <v>1021668.47</v>
      </c>
      <c r="J51" s="23">
        <f t="shared" si="13"/>
        <v>446336.41</v>
      </c>
      <c r="K51" s="23">
        <f t="shared" si="13"/>
        <v>412838.93</v>
      </c>
      <c r="L51" s="23">
        <f t="shared" si="13"/>
        <v>907917.52</v>
      </c>
      <c r="M51" s="23">
        <f t="shared" si="13"/>
        <v>1342145.14</v>
      </c>
      <c r="N51" s="23">
        <f t="shared" si="13"/>
        <v>1629758.91</v>
      </c>
      <c r="O51" s="23">
        <f>SUM(B51:N51)</f>
        <v>17804354.24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14383.68</v>
      </c>
      <c r="O55" s="23">
        <f>SUM(B55:N55)</f>
        <v>14383.68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-193316.97000000003</v>
      </c>
      <c r="C66" s="35">
        <f t="shared" si="14"/>
        <v>-224370.68</v>
      </c>
      <c r="D66" s="35">
        <f t="shared" si="14"/>
        <v>-206425.45</v>
      </c>
      <c r="E66" s="35">
        <f t="shared" si="14"/>
        <v>-145493.89</v>
      </c>
      <c r="F66" s="35">
        <f t="shared" si="14"/>
        <v>-72112.9</v>
      </c>
      <c r="G66" s="35">
        <f t="shared" si="14"/>
        <v>-229191.39</v>
      </c>
      <c r="H66" s="35">
        <f t="shared" si="14"/>
        <v>-99927.33</v>
      </c>
      <c r="I66" s="35">
        <f t="shared" si="14"/>
        <v>-123315.01999999999</v>
      </c>
      <c r="J66" s="35">
        <f t="shared" si="14"/>
        <v>-38866.44</v>
      </c>
      <c r="K66" s="35">
        <f t="shared" si="14"/>
        <v>-47502.31</v>
      </c>
      <c r="L66" s="35">
        <f t="shared" si="14"/>
        <v>-64097.54</v>
      </c>
      <c r="M66" s="35">
        <f t="shared" si="14"/>
        <v>-112007.56</v>
      </c>
      <c r="N66" s="35">
        <f t="shared" si="14"/>
        <v>-179127.42</v>
      </c>
      <c r="O66" s="35">
        <f aca="true" t="shared" si="15" ref="O66:O74">SUM(B66:N66)</f>
        <v>-1735754.9000000004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-177278.55000000002</v>
      </c>
      <c r="C67" s="35">
        <f t="shared" si="16"/>
        <v>-201068.02</v>
      </c>
      <c r="D67" s="35">
        <f t="shared" si="16"/>
        <v>-183312.12</v>
      </c>
      <c r="E67" s="35">
        <f t="shared" si="16"/>
        <v>-29859.2</v>
      </c>
      <c r="F67" s="35">
        <f t="shared" si="16"/>
        <v>-60642.9</v>
      </c>
      <c r="G67" s="35">
        <f t="shared" si="16"/>
        <v>-213756.65000000002</v>
      </c>
      <c r="H67" s="35">
        <f t="shared" si="16"/>
        <v>-88064</v>
      </c>
      <c r="I67" s="35">
        <f t="shared" si="16"/>
        <v>-113574.48999999999</v>
      </c>
      <c r="J67" s="35">
        <f t="shared" si="16"/>
        <v>-34298.020000000004</v>
      </c>
      <c r="K67" s="35">
        <f t="shared" si="16"/>
        <v>-42933.89</v>
      </c>
      <c r="L67" s="35">
        <f t="shared" si="16"/>
        <v>-54813.86</v>
      </c>
      <c r="M67" s="35">
        <f t="shared" si="16"/>
        <v>-98106.51</v>
      </c>
      <c r="N67" s="35">
        <f t="shared" si="16"/>
        <v>-163301.1</v>
      </c>
      <c r="O67" s="35">
        <f t="shared" si="15"/>
        <v>-1461009.31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-136675.5</v>
      </c>
      <c r="C68" s="57">
        <f aca="true" t="shared" si="17" ref="C68:N68">-ROUND(C9*$D$3,2)</f>
        <v>-195013.6</v>
      </c>
      <c r="D68" s="57">
        <f t="shared" si="17"/>
        <v>-161288.7</v>
      </c>
      <c r="E68" s="57">
        <f t="shared" si="17"/>
        <v>-29859.2</v>
      </c>
      <c r="F68" s="57">
        <f t="shared" si="17"/>
        <v>-60642.9</v>
      </c>
      <c r="G68" s="57">
        <f t="shared" si="17"/>
        <v>-119363.7</v>
      </c>
      <c r="H68" s="57">
        <f>-ROUND((H9+H29)*$D$3,2)</f>
        <v>-88064</v>
      </c>
      <c r="I68" s="57">
        <f t="shared" si="17"/>
        <v>-46117.5</v>
      </c>
      <c r="J68" s="57">
        <f t="shared" si="17"/>
        <v>-25774.2</v>
      </c>
      <c r="K68" s="57">
        <f t="shared" si="17"/>
        <v>-30882.6</v>
      </c>
      <c r="L68" s="57">
        <f t="shared" si="17"/>
        <v>-37109</v>
      </c>
      <c r="M68" s="57">
        <f t="shared" si="17"/>
        <v>-70477</v>
      </c>
      <c r="N68" s="57">
        <f t="shared" si="17"/>
        <v>-163301.1</v>
      </c>
      <c r="O68" s="57">
        <f t="shared" si="15"/>
        <v>-1164569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-17.2</v>
      </c>
      <c r="C70" s="35">
        <v>-12.9</v>
      </c>
      <c r="D70" s="19">
        <v>-47.3</v>
      </c>
      <c r="E70" s="19">
        <v>0</v>
      </c>
      <c r="F70" s="19">
        <v>0</v>
      </c>
      <c r="G70" s="19">
        <v>-94.6</v>
      </c>
      <c r="H70" s="19">
        <v>0</v>
      </c>
      <c r="I70" s="19">
        <v>-180.6</v>
      </c>
      <c r="J70" s="35">
        <v>-7.79</v>
      </c>
      <c r="K70" s="19">
        <v>-11.01</v>
      </c>
      <c r="L70" s="19">
        <v>-16.17</v>
      </c>
      <c r="M70" s="19">
        <v>-25.23</v>
      </c>
      <c r="N70" s="19">
        <v>0</v>
      </c>
      <c r="O70" s="35">
        <f t="shared" si="15"/>
        <v>-412.80000000000007</v>
      </c>
      <c r="P70"/>
      <c r="Q70"/>
      <c r="R70"/>
    </row>
    <row r="71" spans="1:18" ht="18.75" customHeight="1">
      <c r="A71" s="12" t="s">
        <v>71</v>
      </c>
      <c r="B71" s="35">
        <v>-3642.1</v>
      </c>
      <c r="C71" s="35">
        <v>-1548</v>
      </c>
      <c r="D71" s="19">
        <v>-1234.1</v>
      </c>
      <c r="E71" s="19">
        <v>0</v>
      </c>
      <c r="F71" s="19">
        <v>0</v>
      </c>
      <c r="G71" s="19">
        <v>-1767.3</v>
      </c>
      <c r="H71" s="19">
        <v>0</v>
      </c>
      <c r="I71" s="19">
        <v>-1444.8</v>
      </c>
      <c r="J71" s="35">
        <v>-107.89</v>
      </c>
      <c r="K71" s="19">
        <v>-152.53</v>
      </c>
      <c r="L71" s="19">
        <v>-224.08</v>
      </c>
      <c r="M71" s="19">
        <v>-349.7</v>
      </c>
      <c r="N71" s="19">
        <v>0</v>
      </c>
      <c r="O71" s="35">
        <f t="shared" si="15"/>
        <v>-10470.500000000002</v>
      </c>
      <c r="P71"/>
      <c r="Q71"/>
      <c r="R71"/>
    </row>
    <row r="72" spans="1:18" ht="18.75" customHeight="1">
      <c r="A72" s="12" t="s">
        <v>72</v>
      </c>
      <c r="B72" s="35">
        <v>-36943.75</v>
      </c>
      <c r="C72" s="35">
        <v>-4493.52</v>
      </c>
      <c r="D72" s="19">
        <v>-20742.02</v>
      </c>
      <c r="E72" s="19">
        <v>0</v>
      </c>
      <c r="F72" s="19">
        <v>0</v>
      </c>
      <c r="G72" s="19">
        <v>-92531.05</v>
      </c>
      <c r="H72" s="19">
        <v>0</v>
      </c>
      <c r="I72" s="19">
        <v>-65831.59</v>
      </c>
      <c r="J72" s="35">
        <v>-8408.14</v>
      </c>
      <c r="K72" s="19">
        <v>-11887.75</v>
      </c>
      <c r="L72" s="19">
        <v>-17464.61</v>
      </c>
      <c r="M72" s="19">
        <v>-27254.58</v>
      </c>
      <c r="N72" s="19">
        <v>0</v>
      </c>
      <c r="O72" s="35">
        <f t="shared" si="15"/>
        <v>-285557.01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1632897.69</v>
      </c>
      <c r="C114" s="24">
        <f t="shared" si="20"/>
        <v>2490787.56</v>
      </c>
      <c r="D114" s="24">
        <f t="shared" si="20"/>
        <v>2706170.8399999994</v>
      </c>
      <c r="E114" s="24">
        <f t="shared" si="20"/>
        <v>479377.50000000006</v>
      </c>
      <c r="F114" s="24">
        <f t="shared" si="20"/>
        <v>977033.37</v>
      </c>
      <c r="G114" s="24">
        <f t="shared" si="20"/>
        <v>1449844.15</v>
      </c>
      <c r="H114" s="24">
        <f aca="true" t="shared" si="21" ref="H114:M114">+H115+H116</f>
        <v>1248381.56</v>
      </c>
      <c r="I114" s="24">
        <f t="shared" si="21"/>
        <v>910468.38</v>
      </c>
      <c r="J114" s="24">
        <f t="shared" si="21"/>
        <v>410312.95999999996</v>
      </c>
      <c r="K114" s="24">
        <f t="shared" si="21"/>
        <v>374399.88</v>
      </c>
      <c r="L114" s="24">
        <f t="shared" si="21"/>
        <v>847235.2200000001</v>
      </c>
      <c r="M114" s="24">
        <f t="shared" si="21"/>
        <v>1241264.96</v>
      </c>
      <c r="N114" s="24">
        <f>+N115+N116</f>
        <v>1478200.4299999997</v>
      </c>
      <c r="O114" s="41">
        <f t="shared" si="19"/>
        <v>16246374.500000004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1616198</v>
      </c>
      <c r="C115" s="24">
        <f t="shared" si="22"/>
        <v>2467635.99</v>
      </c>
      <c r="D115" s="24">
        <f t="shared" si="22"/>
        <v>2700649.4599999995</v>
      </c>
      <c r="E115" s="24">
        <f t="shared" si="22"/>
        <v>479377.50000000006</v>
      </c>
      <c r="F115" s="24">
        <f t="shared" si="22"/>
        <v>964522.96</v>
      </c>
      <c r="G115" s="24">
        <f t="shared" si="22"/>
        <v>1426763.0799999998</v>
      </c>
      <c r="H115" s="24">
        <f aca="true" t="shared" si="23" ref="H115:M115">+H50+H67+H74+H111</f>
        <v>1248381.56</v>
      </c>
      <c r="I115" s="24">
        <f t="shared" si="23"/>
        <v>901730.37</v>
      </c>
      <c r="J115" s="24">
        <f t="shared" si="23"/>
        <v>408813.88999999996</v>
      </c>
      <c r="K115" s="24">
        <f t="shared" si="23"/>
        <v>366560.7</v>
      </c>
      <c r="L115" s="24">
        <f t="shared" si="23"/>
        <v>846075.54</v>
      </c>
      <c r="M115" s="24">
        <f t="shared" si="23"/>
        <v>1232744.0999999999</v>
      </c>
      <c r="N115" s="24">
        <f>+N50+N67+N74+N111</f>
        <v>1468730.2099999997</v>
      </c>
      <c r="O115" s="41">
        <f t="shared" si="19"/>
        <v>16128183.359999996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5521.3800000000065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1159.68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118191.14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57">
        <v>-2587.1299999999937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57">
        <v>-304.73</v>
      </c>
      <c r="M117" s="19">
        <v>0</v>
      </c>
      <c r="N117" s="19">
        <v>0</v>
      </c>
      <c r="O117" s="57">
        <f>SUM(B117:N117)</f>
        <v>-2891.8599999999938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16246374.57</v>
      </c>
      <c r="P122" s="45"/>
    </row>
    <row r="123" spans="1:15" ht="18.75" customHeight="1">
      <c r="A123" s="26" t="s">
        <v>118</v>
      </c>
      <c r="B123" s="27">
        <v>203545.32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203545.32</v>
      </c>
    </row>
    <row r="124" spans="1:15" ht="18.75" customHeight="1">
      <c r="A124" s="26" t="s">
        <v>119</v>
      </c>
      <c r="B124" s="27">
        <v>1429352.38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1429352.38</v>
      </c>
    </row>
    <row r="125" spans="1:15" ht="18.75" customHeight="1">
      <c r="A125" s="26" t="s">
        <v>120</v>
      </c>
      <c r="B125" s="38">
        <v>0</v>
      </c>
      <c r="C125" s="27">
        <v>2490787.57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2490787.57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521438.27</v>
      </c>
      <c r="O139" s="39">
        <f t="shared" si="26"/>
        <v>521438.27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956762.17</v>
      </c>
      <c r="O140" s="39">
        <f t="shared" si="26"/>
        <v>956762.17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479377.5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479377.5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977033.38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977033.38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1248381.56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1248381.56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410312.96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410312.96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374399.88</v>
      </c>
      <c r="L147" s="38">
        <v>0</v>
      </c>
      <c r="M147" s="38">
        <v>0</v>
      </c>
      <c r="N147" s="38">
        <v>0</v>
      </c>
      <c r="O147" s="39">
        <f t="shared" si="27"/>
        <v>374399.88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1449844.16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1449844.16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910468.39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910468.39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847235.23</v>
      </c>
      <c r="M152" s="38">
        <v>0</v>
      </c>
      <c r="N152" s="38">
        <v>0</v>
      </c>
      <c r="O152" s="39">
        <f t="shared" si="27"/>
        <v>847235.23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2706170.84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2706170.84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1241264.96</v>
      </c>
      <c r="N154" s="75">
        <v>0</v>
      </c>
      <c r="O154" s="74">
        <f t="shared" si="27"/>
        <v>1241264.96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2019-06-18T14:53:39Z</dcterms:modified>
  <cp:category/>
  <cp:version/>
  <cp:contentType/>
  <cp:contentStatus/>
</cp:coreProperties>
</file>