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<sst xmlns="http://schemas.openxmlformats.org/spreadsheetml/2006/main" count="167" uniqueCount="161">
  <si>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</si>
  <si>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</si>
  <si>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</si>
  <si>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</si>
  <si>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</si>
  <si>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</si>
  <si>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</si>
  <si>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</si>
  <si>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</si>
  <si>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</si>
  <si>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</si>
  <si>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</si>
  <si>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</si>
  <si>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</si>
  <si>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</si>
  <si>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</si>
  <si>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</si>
  <si>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</si>
  <si>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</si>
  <si>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</si>
  <si>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</si>
  <si>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</si>
  <si>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</si>
  <si>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</si>
  <si>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</si>
  <si>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</si>
  <si>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</si>
  <si>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</si>
  <si>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</si>
  <si>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</si>
  <si>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</si>
  <si>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</si>
  <si>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</si>
  <si>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</si>
  <si>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</si>
  <si>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</si>
  <si>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</si>
  <si>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</si>
  <si>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</si>
  <si>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</si>
  <si>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</si>
  <si>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</si>
  <si>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</si>
  <si>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</si>
  <si>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</si>
  <si>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</si>
  <si>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</si>
  <si>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</si>
  <si>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</si>
  <si>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</si>
  <si>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</si>
  <si>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</si>
  <si>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</si>
  <si>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</si>
  <si>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</si>
  <si>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</si>
  <si>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</si>
  <si>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</si>
  <si>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</si>
  <si>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</si>
  <si>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</si>
  <si>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</si>
  <si>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</si>
  <si>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</si>
  <si>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</si>
  <si>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</si>
  <si>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</si>
  <si>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</si>
  <si>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</si>
  <si>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</si>
  <si>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</si>
  <si>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</si>
  <si>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</si>
  <si>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</si>
  <si>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</si>
  <si>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</si>
  <si>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</si>
  <si>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</si>
  <si>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</si>
  <si>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</si>
  <si>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</si>
  <si>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</si>
  <si>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</si>
  <si>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</si>
  <si>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</si>
  <si>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</si>
  <si>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</si>
  <si>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</si>
  <si>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</si>
  <si>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</si>
  <si>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</si>
  <si>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</si>
  <si>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</si>
  <si>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</si>
  <si>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</si>
  <si>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</si>
  <si>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</si>
  <si>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</si>
  <si>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</si>
  <si>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</si>
  <si>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</si>
  <si>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</si>
  <si>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</si>
  <si>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</si>
  <si>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</si>
  <si>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</si>
  <si>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</si>
  <si>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</si>
  <si>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</si>
  <si>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</si>
  <si>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</si>
  <si>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</si>
  <si>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</si>
  <si>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</si>
  <si>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</si>
  <si>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</si>
  <si>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</si>
  <si>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</si>
  <si>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</si>
  <si>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</si>
  <si>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</si>
  <si>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</si>
  <si>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</si>
  <si>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</si>
  <si>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</si>
  <si>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</si>
  <si>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</si>
  <si>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</si>
  <si>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</si>
  <si>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</si>
  <si>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</si>
  <si>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</si>
  <si>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</si>
  <si>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</si>
  <si>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</si>
  <si>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</si>
  <si>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</si>
  <si>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</si>
  <si>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</si>
  <si>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</si>
  <si>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</si>
  <si>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</si>
  <si>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</si>
  <si>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</si>
  <si>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</si>
  <si>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</si>
  <si>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</si>
  <si>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</si>
  <si>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</si>
  <si>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</si>
  <si>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</si>
  <si>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</si>
  <si>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</si>
  <si>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</si>
  <si>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</si>
  <si>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</si>
  <si>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</si>
  <si>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</si>
  <si>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</si>
  <si>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</si>
  <si>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11/06/19 - VENCIMENTO 18/06/19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</si>
</sst>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576821</v>
      </c>
      <c r="C7" s="9">
        <f t="shared" si="0"/>
        <v>763305</v>
      </c>
      <c r="D7" s="9">
        <f t="shared" si="0"/>
        <v>751264</v>
      </c>
      <c r="E7" s="9">
        <f>+E8+E20+E24+E27</f>
        <v>118544</v>
      </c>
      <c r="F7" s="9">
        <f>+F8+F20+F24+F27</f>
        <v>316359</v>
      </c>
      <c r="G7" s="9">
        <f t="shared" si="0"/>
        <v>496050</v>
      </c>
      <c r="H7" s="9">
        <f t="shared" si="0"/>
        <v>360346</v>
      </c>
      <c r="I7" s="9">
        <f t="shared" si="0"/>
        <v>297347</v>
      </c>
      <c r="J7" s="9">
        <f t="shared" si="0"/>
        <v>146707</v>
      </c>
      <c r="K7" s="9">
        <f t="shared" si="0"/>
        <v>151043</v>
      </c>
      <c r="L7" s="9">
        <f t="shared" si="0"/>
        <v>320099</v>
      </c>
      <c r="M7" s="9">
        <f t="shared" si="0"/>
        <v>460080</v>
      </c>
      <c r="N7" s="9">
        <f t="shared" si="0"/>
        <v>502742</v>
      </c>
      <c r="O7" s="9">
        <f t="shared" si="0"/>
        <v>5260707</v>
      </c>
      <c r="P7" s="43"/>
      <c r="Q7"/>
      <c r="R7"/>
    </row>
    <row r="8" spans="1:18" ht="17.25" customHeight="1">
      <c r="A8" s="10" t="s">
        <v>35</v>
      </c>
      <c r="B8" s="11">
        <f>B9+B12+B16</f>
        <v>280385</v>
      </c>
      <c r="C8" s="11">
        <f aca="true" t="shared" si="1" ref="C8:N8">C9+C12+C16</f>
        <v>382809</v>
      </c>
      <c r="D8" s="11">
        <f t="shared" si="1"/>
        <v>346685</v>
      </c>
      <c r="E8" s="11">
        <f>E9+E12+E16</f>
        <v>53320</v>
      </c>
      <c r="F8" s="11">
        <f>F9+F12+F16</f>
        <v>144904</v>
      </c>
      <c r="G8" s="11">
        <f t="shared" si="1"/>
        <v>248270</v>
      </c>
      <c r="H8" s="11">
        <f t="shared" si="1"/>
        <v>187621</v>
      </c>
      <c r="I8" s="11">
        <f t="shared" si="1"/>
        <v>133831</v>
      </c>
      <c r="J8" s="11">
        <f t="shared" si="1"/>
        <v>77148</v>
      </c>
      <c r="K8" s="11">
        <f t="shared" si="1"/>
        <v>77310</v>
      </c>
      <c r="L8" s="11">
        <f t="shared" si="1"/>
        <v>147956</v>
      </c>
      <c r="M8" s="11">
        <f t="shared" si="1"/>
        <v>226890</v>
      </c>
      <c r="N8" s="11">
        <f t="shared" si="1"/>
        <v>268056</v>
      </c>
      <c r="O8" s="11">
        <f aca="true" t="shared" si="2" ref="O8:O27">SUM(B8:N8)</f>
        <v>2575185</v>
      </c>
      <c r="P8"/>
      <c r="Q8"/>
      <c r="R8"/>
    </row>
    <row r="9" spans="1:18" ht="17.25" customHeight="1">
      <c r="A9" s="15" t="s">
        <v>13</v>
      </c>
      <c r="B9" s="13">
        <f>+B10+B11</f>
        <v>32362</v>
      </c>
      <c r="C9" s="13">
        <f aca="true" t="shared" si="3" ref="C9:N9">+C10+C11</f>
        <v>45547</v>
      </c>
      <c r="D9" s="13">
        <f t="shared" si="3"/>
        <v>37945</v>
      </c>
      <c r="E9" s="13">
        <f>+E10+E11</f>
        <v>7230</v>
      </c>
      <c r="F9" s="13">
        <f>+F10+F11</f>
        <v>14574</v>
      </c>
      <c r="G9" s="13">
        <f t="shared" si="3"/>
        <v>28072</v>
      </c>
      <c r="H9" s="13">
        <f t="shared" si="3"/>
        <v>20852</v>
      </c>
      <c r="I9" s="13">
        <f t="shared" si="3"/>
        <v>10843</v>
      </c>
      <c r="J9" s="13">
        <f t="shared" si="3"/>
        <v>6059</v>
      </c>
      <c r="K9" s="13">
        <f t="shared" si="3"/>
        <v>7257</v>
      </c>
      <c r="L9" s="13">
        <f t="shared" si="3"/>
        <v>8659</v>
      </c>
      <c r="M9" s="13">
        <f t="shared" si="3"/>
        <v>16794</v>
      </c>
      <c r="N9" s="13">
        <f t="shared" si="3"/>
        <v>37962</v>
      </c>
      <c r="O9" s="11">
        <f t="shared" si="2"/>
        <v>274156</v>
      </c>
      <c r="P9"/>
      <c r="Q9"/>
      <c r="R9"/>
    </row>
    <row r="10" spans="1:18" ht="17.25" customHeight="1">
      <c r="A10" s="29" t="s">
        <v>14</v>
      </c>
      <c r="B10" s="13">
        <v>32362</v>
      </c>
      <c r="C10" s="13">
        <v>45547</v>
      </c>
      <c r="D10" s="13">
        <v>37945</v>
      </c>
      <c r="E10" s="13">
        <v>7230</v>
      </c>
      <c r="F10" s="13">
        <v>14574</v>
      </c>
      <c r="G10" s="13">
        <v>28072</v>
      </c>
      <c r="H10" s="13">
        <v>20852</v>
      </c>
      <c r="I10" s="13">
        <v>10843</v>
      </c>
      <c r="J10" s="13">
        <v>6059</v>
      </c>
      <c r="K10" s="13">
        <v>7257</v>
      </c>
      <c r="L10" s="13">
        <v>8659</v>
      </c>
      <c r="M10" s="13">
        <v>16794</v>
      </c>
      <c r="N10" s="13">
        <v>37962</v>
      </c>
      <c r="O10" s="11">
        <f t="shared" si="2"/>
        <v>274156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235047</v>
      </c>
      <c r="C12" s="17">
        <f t="shared" si="4"/>
        <v>318818</v>
      </c>
      <c r="D12" s="17">
        <f t="shared" si="4"/>
        <v>292489</v>
      </c>
      <c r="E12" s="17">
        <f>SUM(E13:E15)</f>
        <v>43211</v>
      </c>
      <c r="F12" s="17">
        <f>SUM(F13:F15)</f>
        <v>123023</v>
      </c>
      <c r="G12" s="17">
        <f t="shared" si="4"/>
        <v>208795</v>
      </c>
      <c r="H12" s="17">
        <f t="shared" si="4"/>
        <v>157635</v>
      </c>
      <c r="I12" s="17">
        <f t="shared" si="4"/>
        <v>115041</v>
      </c>
      <c r="J12" s="17">
        <f t="shared" si="4"/>
        <v>66289</v>
      </c>
      <c r="K12" s="17">
        <f t="shared" si="4"/>
        <v>65844</v>
      </c>
      <c r="L12" s="17">
        <f t="shared" si="4"/>
        <v>129953</v>
      </c>
      <c r="M12" s="17">
        <f t="shared" si="4"/>
        <v>197484</v>
      </c>
      <c r="N12" s="17">
        <f t="shared" si="4"/>
        <v>217303</v>
      </c>
      <c r="O12" s="11">
        <f t="shared" si="2"/>
        <v>2170932</v>
      </c>
      <c r="P12"/>
      <c r="Q12"/>
      <c r="R12"/>
    </row>
    <row r="13" spans="1:18" s="60" customFormat="1" ht="17.25" customHeight="1">
      <c r="A13" s="65" t="s">
        <v>16</v>
      </c>
      <c r="B13" s="66">
        <v>106678</v>
      </c>
      <c r="C13" s="66">
        <v>152838</v>
      </c>
      <c r="D13" s="66">
        <v>147570</v>
      </c>
      <c r="E13" s="66">
        <v>22986</v>
      </c>
      <c r="F13" s="66">
        <v>62382</v>
      </c>
      <c r="G13" s="66">
        <v>100166</v>
      </c>
      <c r="H13" s="66">
        <v>72764</v>
      </c>
      <c r="I13" s="66">
        <v>57400</v>
      </c>
      <c r="J13" s="66">
        <v>30554</v>
      </c>
      <c r="K13" s="66">
        <v>30574</v>
      </c>
      <c r="L13" s="66">
        <v>61100</v>
      </c>
      <c r="M13" s="66">
        <v>89265</v>
      </c>
      <c r="N13" s="66">
        <v>95996</v>
      </c>
      <c r="O13" s="67">
        <f t="shared" si="2"/>
        <v>1030273</v>
      </c>
      <c r="P13" s="68"/>
      <c r="Q13" s="69"/>
      <c r="R13"/>
    </row>
    <row r="14" spans="1:18" s="60" customFormat="1" ht="17.25" customHeight="1">
      <c r="A14" s="65" t="s">
        <v>17</v>
      </c>
      <c r="B14" s="66">
        <v>111650</v>
      </c>
      <c r="C14" s="66">
        <v>140338</v>
      </c>
      <c r="D14" s="66">
        <v>127393</v>
      </c>
      <c r="E14" s="66">
        <v>16310</v>
      </c>
      <c r="F14" s="66">
        <v>54528</v>
      </c>
      <c r="G14" s="66">
        <v>93748</v>
      </c>
      <c r="H14" s="66">
        <v>74694</v>
      </c>
      <c r="I14" s="66">
        <v>51309</v>
      </c>
      <c r="J14" s="66">
        <v>31976</v>
      </c>
      <c r="K14" s="66">
        <v>31478</v>
      </c>
      <c r="L14" s="66">
        <v>63028</v>
      </c>
      <c r="M14" s="66">
        <v>96473</v>
      </c>
      <c r="N14" s="66">
        <v>99069</v>
      </c>
      <c r="O14" s="67">
        <f t="shared" si="2"/>
        <v>991994</v>
      </c>
      <c r="P14" s="68"/>
      <c r="Q14"/>
      <c r="R14"/>
    </row>
    <row r="15" spans="1:18" ht="17.25" customHeight="1">
      <c r="A15" s="14" t="s">
        <v>18</v>
      </c>
      <c r="B15" s="13">
        <v>16719</v>
      </c>
      <c r="C15" s="13">
        <v>25642</v>
      </c>
      <c r="D15" s="13">
        <v>17526</v>
      </c>
      <c r="E15" s="13">
        <v>3915</v>
      </c>
      <c r="F15" s="13">
        <v>6113</v>
      </c>
      <c r="G15" s="13">
        <v>14881</v>
      </c>
      <c r="H15" s="13">
        <v>10177</v>
      </c>
      <c r="I15" s="13">
        <v>6332</v>
      </c>
      <c r="J15" s="13">
        <v>3759</v>
      </c>
      <c r="K15" s="13">
        <v>3792</v>
      </c>
      <c r="L15" s="13">
        <v>5825</v>
      </c>
      <c r="M15" s="13">
        <v>11746</v>
      </c>
      <c r="N15" s="13">
        <v>22238</v>
      </c>
      <c r="O15" s="11">
        <f t="shared" si="2"/>
        <v>148665</v>
      </c>
      <c r="P15"/>
      <c r="Q15"/>
      <c r="R15"/>
    </row>
    <row r="16" spans="1:15" ht="17.25" customHeight="1">
      <c r="A16" s="15" t="s">
        <v>31</v>
      </c>
      <c r="B16" s="13">
        <f>B17+B18+B19</f>
        <v>12976</v>
      </c>
      <c r="C16" s="13">
        <f aca="true" t="shared" si="5" ref="C16:N16">C17+C18+C19</f>
        <v>18444</v>
      </c>
      <c r="D16" s="13">
        <f t="shared" si="5"/>
        <v>16251</v>
      </c>
      <c r="E16" s="13">
        <f>E17+E18+E19</f>
        <v>2879</v>
      </c>
      <c r="F16" s="13">
        <f>F17+F18+F19</f>
        <v>7307</v>
      </c>
      <c r="G16" s="13">
        <f t="shared" si="5"/>
        <v>11403</v>
      </c>
      <c r="H16" s="13">
        <f t="shared" si="5"/>
        <v>9134</v>
      </c>
      <c r="I16" s="13">
        <f t="shared" si="5"/>
        <v>7947</v>
      </c>
      <c r="J16" s="13">
        <f t="shared" si="5"/>
        <v>4800</v>
      </c>
      <c r="K16" s="13">
        <f t="shared" si="5"/>
        <v>4209</v>
      </c>
      <c r="L16" s="13">
        <f t="shared" si="5"/>
        <v>9344</v>
      </c>
      <c r="M16" s="13">
        <f t="shared" si="5"/>
        <v>12612</v>
      </c>
      <c r="N16" s="13">
        <f t="shared" si="5"/>
        <v>12791</v>
      </c>
      <c r="O16" s="11">
        <f t="shared" si="2"/>
        <v>130097</v>
      </c>
    </row>
    <row r="17" spans="1:18" ht="17.25" customHeight="1">
      <c r="A17" s="14" t="s">
        <v>32</v>
      </c>
      <c r="B17" s="13">
        <v>12956</v>
      </c>
      <c r="C17" s="13">
        <v>18406</v>
      </c>
      <c r="D17" s="13">
        <v>16239</v>
      </c>
      <c r="E17" s="13">
        <v>2874</v>
      </c>
      <c r="F17" s="13">
        <v>7303</v>
      </c>
      <c r="G17" s="13">
        <v>11388</v>
      </c>
      <c r="H17" s="13">
        <v>9123</v>
      </c>
      <c r="I17" s="13">
        <v>7938</v>
      </c>
      <c r="J17" s="13">
        <v>4796</v>
      </c>
      <c r="K17" s="13">
        <v>4207</v>
      </c>
      <c r="L17" s="13">
        <v>9336</v>
      </c>
      <c r="M17" s="13">
        <v>12598</v>
      </c>
      <c r="N17" s="13">
        <v>12766</v>
      </c>
      <c r="O17" s="11">
        <f t="shared" si="2"/>
        <v>129930</v>
      </c>
      <c r="P17"/>
      <c r="Q17"/>
      <c r="R17"/>
    </row>
    <row r="18" spans="1:18" ht="17.25" customHeight="1">
      <c r="A18" s="14" t="s">
        <v>33</v>
      </c>
      <c r="B18" s="13">
        <v>13</v>
      </c>
      <c r="C18" s="13">
        <v>17</v>
      </c>
      <c r="D18" s="13">
        <v>3</v>
      </c>
      <c r="E18" s="13">
        <v>3</v>
      </c>
      <c r="F18" s="13">
        <v>3</v>
      </c>
      <c r="G18" s="13">
        <v>8</v>
      </c>
      <c r="H18" s="13">
        <v>9</v>
      </c>
      <c r="I18" s="13">
        <v>5</v>
      </c>
      <c r="J18" s="13">
        <v>2</v>
      </c>
      <c r="K18" s="13">
        <v>2</v>
      </c>
      <c r="L18" s="13">
        <v>3</v>
      </c>
      <c r="M18" s="13">
        <v>10</v>
      </c>
      <c r="N18" s="13">
        <v>9</v>
      </c>
      <c r="O18" s="11">
        <f t="shared" si="2"/>
        <v>87</v>
      </c>
      <c r="P18"/>
      <c r="Q18"/>
      <c r="R18"/>
    </row>
    <row r="19" spans="1:18" ht="17.25" customHeight="1">
      <c r="A19" s="14" t="s">
        <v>34</v>
      </c>
      <c r="B19" s="13">
        <v>7</v>
      </c>
      <c r="C19" s="13">
        <v>21</v>
      </c>
      <c r="D19" s="13">
        <v>9</v>
      </c>
      <c r="E19" s="13">
        <v>2</v>
      </c>
      <c r="F19" s="13">
        <v>1</v>
      </c>
      <c r="G19" s="13">
        <v>7</v>
      </c>
      <c r="H19" s="13">
        <v>2</v>
      </c>
      <c r="I19" s="13">
        <v>4</v>
      </c>
      <c r="J19" s="13">
        <v>2</v>
      </c>
      <c r="K19" s="13">
        <v>0</v>
      </c>
      <c r="L19" s="13">
        <v>5</v>
      </c>
      <c r="M19" s="13">
        <v>4</v>
      </c>
      <c r="N19" s="13">
        <v>16</v>
      </c>
      <c r="O19" s="11">
        <f t="shared" si="2"/>
        <v>80</v>
      </c>
      <c r="P19"/>
      <c r="Q19"/>
      <c r="R19"/>
    </row>
    <row r="20" spans="1:18" ht="17.25" customHeight="1">
      <c r="A20" s="16" t="s">
        <v>19</v>
      </c>
      <c r="B20" s="11">
        <f>+B21+B22+B23</f>
        <v>161481</v>
      </c>
      <c r="C20" s="11">
        <f aca="true" t="shared" si="6" ref="C20:N20">+C21+C22+C23</f>
        <v>186310</v>
      </c>
      <c r="D20" s="11">
        <f t="shared" si="6"/>
        <v>200731</v>
      </c>
      <c r="E20" s="11">
        <f>+E21+E22+E23</f>
        <v>31546</v>
      </c>
      <c r="F20" s="11">
        <f>+F21+F22+F23</f>
        <v>79149</v>
      </c>
      <c r="G20" s="11">
        <f t="shared" si="6"/>
        <v>121814</v>
      </c>
      <c r="H20" s="11">
        <f t="shared" si="6"/>
        <v>93430</v>
      </c>
      <c r="I20" s="11">
        <f t="shared" si="6"/>
        <v>103386</v>
      </c>
      <c r="J20" s="11">
        <f t="shared" si="6"/>
        <v>48351</v>
      </c>
      <c r="K20" s="11">
        <f t="shared" si="6"/>
        <v>47806</v>
      </c>
      <c r="L20" s="11">
        <f t="shared" si="6"/>
        <v>112876</v>
      </c>
      <c r="M20" s="11">
        <f t="shared" si="6"/>
        <v>153445</v>
      </c>
      <c r="N20" s="11">
        <f t="shared" si="6"/>
        <v>127236</v>
      </c>
      <c r="O20" s="11">
        <f t="shared" si="2"/>
        <v>1467561</v>
      </c>
      <c r="P20"/>
      <c r="Q20"/>
      <c r="R20"/>
    </row>
    <row r="21" spans="1:18" s="60" customFormat="1" ht="17.25" customHeight="1">
      <c r="A21" s="54" t="s">
        <v>20</v>
      </c>
      <c r="B21" s="66">
        <v>82891</v>
      </c>
      <c r="C21" s="66">
        <v>105158</v>
      </c>
      <c r="D21" s="66">
        <v>116651</v>
      </c>
      <c r="E21" s="66">
        <v>19345</v>
      </c>
      <c r="F21" s="66">
        <v>45058</v>
      </c>
      <c r="G21" s="66">
        <v>69020</v>
      </c>
      <c r="H21" s="66">
        <v>49436</v>
      </c>
      <c r="I21" s="66">
        <v>58686</v>
      </c>
      <c r="J21" s="66">
        <v>24714</v>
      </c>
      <c r="K21" s="66">
        <v>25255</v>
      </c>
      <c r="L21" s="66">
        <v>59209</v>
      </c>
      <c r="M21" s="66">
        <v>77339</v>
      </c>
      <c r="N21" s="66">
        <v>68297</v>
      </c>
      <c r="O21" s="67">
        <f t="shared" si="2"/>
        <v>801059</v>
      </c>
      <c r="P21" s="68"/>
      <c r="Q21"/>
      <c r="R21"/>
    </row>
    <row r="22" spans="1:18" s="60" customFormat="1" ht="17.25" customHeight="1">
      <c r="A22" s="54" t="s">
        <v>21</v>
      </c>
      <c r="B22" s="66">
        <v>71137</v>
      </c>
      <c r="C22" s="66">
        <v>72023</v>
      </c>
      <c r="D22" s="66">
        <v>76066</v>
      </c>
      <c r="E22" s="66">
        <v>10584</v>
      </c>
      <c r="F22" s="66">
        <v>31233</v>
      </c>
      <c r="G22" s="66">
        <v>47763</v>
      </c>
      <c r="H22" s="66">
        <v>40054</v>
      </c>
      <c r="I22" s="66">
        <v>41102</v>
      </c>
      <c r="J22" s="66">
        <v>21979</v>
      </c>
      <c r="K22" s="66">
        <v>20786</v>
      </c>
      <c r="L22" s="66">
        <v>50118</v>
      </c>
      <c r="M22" s="66">
        <v>69953</v>
      </c>
      <c r="N22" s="66">
        <v>51230</v>
      </c>
      <c r="O22" s="67">
        <f t="shared" si="2"/>
        <v>604028</v>
      </c>
      <c r="P22" s="68"/>
      <c r="Q22"/>
      <c r="R22"/>
    </row>
    <row r="23" spans="1:18" ht="17.25" customHeight="1">
      <c r="A23" s="12" t="s">
        <v>22</v>
      </c>
      <c r="B23" s="13">
        <v>7453</v>
      </c>
      <c r="C23" s="13">
        <v>9129</v>
      </c>
      <c r="D23" s="13">
        <v>8014</v>
      </c>
      <c r="E23" s="13">
        <v>1617</v>
      </c>
      <c r="F23" s="13">
        <v>2858</v>
      </c>
      <c r="G23" s="13">
        <v>5031</v>
      </c>
      <c r="H23" s="13">
        <v>3940</v>
      </c>
      <c r="I23" s="13">
        <v>3598</v>
      </c>
      <c r="J23" s="13">
        <v>1658</v>
      </c>
      <c r="K23" s="13">
        <v>1765</v>
      </c>
      <c r="L23" s="13">
        <v>3549</v>
      </c>
      <c r="M23" s="13">
        <v>6153</v>
      </c>
      <c r="N23" s="13">
        <v>7709</v>
      </c>
      <c r="O23" s="11">
        <f t="shared" si="2"/>
        <v>62474</v>
      </c>
      <c r="P23"/>
      <c r="Q23"/>
      <c r="R23"/>
    </row>
    <row r="24" spans="1:18" ht="17.25" customHeight="1">
      <c r="A24" s="16" t="s">
        <v>23</v>
      </c>
      <c r="B24" s="13">
        <f>+B25+B26</f>
        <v>134955</v>
      </c>
      <c r="C24" s="13">
        <f aca="true" t="shared" si="7" ref="C24:N24">+C25+C26</f>
        <v>194186</v>
      </c>
      <c r="D24" s="13">
        <f t="shared" si="7"/>
        <v>203848</v>
      </c>
      <c r="E24" s="13">
        <f>+E25+E26</f>
        <v>33678</v>
      </c>
      <c r="F24" s="13">
        <f>+F25+F26</f>
        <v>92306</v>
      </c>
      <c r="G24" s="13">
        <f t="shared" si="7"/>
        <v>125966</v>
      </c>
      <c r="H24" s="13">
        <f t="shared" si="7"/>
        <v>79295</v>
      </c>
      <c r="I24" s="13">
        <f t="shared" si="7"/>
        <v>60130</v>
      </c>
      <c r="J24" s="13">
        <f t="shared" si="7"/>
        <v>21208</v>
      </c>
      <c r="K24" s="13">
        <f t="shared" si="7"/>
        <v>25927</v>
      </c>
      <c r="L24" s="13">
        <f t="shared" si="7"/>
        <v>59267</v>
      </c>
      <c r="M24" s="13">
        <f t="shared" si="7"/>
        <v>79745</v>
      </c>
      <c r="N24" s="13">
        <f t="shared" si="7"/>
        <v>100816</v>
      </c>
      <c r="O24" s="11">
        <f t="shared" si="2"/>
        <v>1211327</v>
      </c>
      <c r="P24" s="44"/>
      <c r="Q24"/>
      <c r="R24"/>
    </row>
    <row r="25" spans="1:18" ht="17.25" customHeight="1">
      <c r="A25" s="12" t="s">
        <v>36</v>
      </c>
      <c r="B25" s="13">
        <v>81564</v>
      </c>
      <c r="C25" s="13">
        <v>123022</v>
      </c>
      <c r="D25" s="13">
        <v>130475</v>
      </c>
      <c r="E25" s="13">
        <v>23527</v>
      </c>
      <c r="F25" s="13">
        <v>54909</v>
      </c>
      <c r="G25" s="13">
        <v>82112</v>
      </c>
      <c r="H25" s="13">
        <v>49288</v>
      </c>
      <c r="I25" s="13">
        <v>38416</v>
      </c>
      <c r="J25" s="13">
        <v>14415</v>
      </c>
      <c r="K25" s="13">
        <v>18213</v>
      </c>
      <c r="L25" s="13">
        <v>35535</v>
      </c>
      <c r="M25" s="13">
        <v>51738</v>
      </c>
      <c r="N25" s="13">
        <v>64594</v>
      </c>
      <c r="O25" s="11">
        <f t="shared" si="2"/>
        <v>767808</v>
      </c>
      <c r="P25" s="43"/>
      <c r="Q25"/>
      <c r="R25"/>
    </row>
    <row r="26" spans="1:18" ht="17.25" customHeight="1">
      <c r="A26" s="12" t="s">
        <v>37</v>
      </c>
      <c r="B26" s="13">
        <v>53391</v>
      </c>
      <c r="C26" s="13">
        <v>71164</v>
      </c>
      <c r="D26" s="13">
        <v>73373</v>
      </c>
      <c r="E26" s="13">
        <v>10151</v>
      </c>
      <c r="F26" s="13">
        <v>37397</v>
      </c>
      <c r="G26" s="13">
        <v>43854</v>
      </c>
      <c r="H26" s="13">
        <v>30007</v>
      </c>
      <c r="I26" s="13">
        <v>21714</v>
      </c>
      <c r="J26" s="13">
        <v>6793</v>
      </c>
      <c r="K26" s="13">
        <v>7714</v>
      </c>
      <c r="L26" s="13">
        <v>23732</v>
      </c>
      <c r="M26" s="13">
        <v>28007</v>
      </c>
      <c r="N26" s="13">
        <v>36222</v>
      </c>
      <c r="O26" s="11">
        <f t="shared" si="2"/>
        <v>443519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6634</v>
      </c>
      <c r="O27" s="11">
        <f t="shared" si="2"/>
        <v>6634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62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13484.76</v>
      </c>
      <c r="O37" s="23">
        <f>SUM(B37:N37)</f>
        <v>13484.76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1834547.3199999998</v>
      </c>
      <c r="C49" s="22">
        <f aca="true" t="shared" si="11" ref="C49:N49">+C50+C62</f>
        <v>2721331.02</v>
      </c>
      <c r="D49" s="22">
        <f t="shared" si="11"/>
        <v>2918805.7699999996</v>
      </c>
      <c r="E49" s="22">
        <f t="shared" si="11"/>
        <v>625758.21</v>
      </c>
      <c r="F49" s="22">
        <f t="shared" si="11"/>
        <v>1056181.28</v>
      </c>
      <c r="G49" s="22">
        <f t="shared" si="11"/>
        <v>1693502.5</v>
      </c>
      <c r="H49" s="22">
        <f t="shared" si="11"/>
        <v>1328856.2400000002</v>
      </c>
      <c r="I49" s="22">
        <f>+I50+I62</f>
        <v>1030796.02</v>
      </c>
      <c r="J49" s="22">
        <f t="shared" si="11"/>
        <v>450167.3</v>
      </c>
      <c r="K49" s="22">
        <f>+K50+K62</f>
        <v>421893.99</v>
      </c>
      <c r="L49" s="22">
        <f>+L50+L62</f>
        <v>913889.4700000001</v>
      </c>
      <c r="M49" s="22">
        <f>+M50+M62</f>
        <v>1347613.77</v>
      </c>
      <c r="N49" s="22">
        <f t="shared" si="11"/>
        <v>1658168.36</v>
      </c>
      <c r="O49" s="22">
        <f>SUM(B49:N49)</f>
        <v>18001511.25</v>
      </c>
      <c r="P49"/>
      <c r="Q49"/>
      <c r="R49"/>
    </row>
    <row r="50" spans="1:18" ht="17.25" customHeight="1">
      <c r="A50" s="16" t="s">
        <v>55</v>
      </c>
      <c r="B50" s="23">
        <f>SUM(B51:B61)</f>
        <v>1817847.63</v>
      </c>
      <c r="C50" s="23">
        <f aca="true" t="shared" si="12" ref="C50:N50">SUM(C51:C61)</f>
        <v>2698179.45</v>
      </c>
      <c r="D50" s="23">
        <f t="shared" si="12"/>
        <v>2910697.26</v>
      </c>
      <c r="E50" s="23">
        <f t="shared" si="12"/>
        <v>625758.21</v>
      </c>
      <c r="F50" s="23">
        <f t="shared" si="12"/>
        <v>1043670.87</v>
      </c>
      <c r="G50" s="23">
        <f t="shared" si="12"/>
        <v>1670421.43</v>
      </c>
      <c r="H50" s="23">
        <f t="shared" si="12"/>
        <v>1328856.2400000002</v>
      </c>
      <c r="I50" s="23">
        <f>SUM(I51:I61)</f>
        <v>1022058.01</v>
      </c>
      <c r="J50" s="23">
        <f t="shared" si="12"/>
        <v>448668.23</v>
      </c>
      <c r="K50" s="23">
        <f>SUM(K51:K61)</f>
        <v>414054.81</v>
      </c>
      <c r="L50" s="23">
        <f>SUM(L51:L61)</f>
        <v>912425.06</v>
      </c>
      <c r="M50" s="23">
        <f>SUM(M51:M61)</f>
        <v>1339092.91</v>
      </c>
      <c r="N50" s="23">
        <f t="shared" si="12"/>
        <v>1648698.1400000001</v>
      </c>
      <c r="O50" s="23">
        <f>SUM(B50:N50)</f>
        <v>17880428.25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1813755.95</v>
      </c>
      <c r="C51" s="23">
        <f t="shared" si="13"/>
        <v>2692405.73</v>
      </c>
      <c r="D51" s="23">
        <f t="shared" si="13"/>
        <v>2904311.5</v>
      </c>
      <c r="E51" s="23">
        <f t="shared" si="13"/>
        <v>625758.21</v>
      </c>
      <c r="F51" s="23">
        <f t="shared" si="13"/>
        <v>1041453.83</v>
      </c>
      <c r="G51" s="23">
        <f t="shared" si="13"/>
        <v>1666976.03</v>
      </c>
      <c r="H51" s="23">
        <f t="shared" si="13"/>
        <v>1320091.54</v>
      </c>
      <c r="I51" s="23">
        <f t="shared" si="13"/>
        <v>1018681.09</v>
      </c>
      <c r="J51" s="23">
        <f t="shared" si="13"/>
        <v>447324.31</v>
      </c>
      <c r="K51" s="23">
        <f t="shared" si="13"/>
        <v>412830.73</v>
      </c>
      <c r="L51" s="23">
        <f t="shared" si="13"/>
        <v>910169.5</v>
      </c>
      <c r="M51" s="23">
        <f t="shared" si="13"/>
        <v>1336486.39</v>
      </c>
      <c r="N51" s="23">
        <f t="shared" si="13"/>
        <v>1631498.34</v>
      </c>
      <c r="O51" s="23">
        <f>SUM(B51:N51)</f>
        <v>17821743.150000002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13484.76</v>
      </c>
      <c r="O55" s="23">
        <f>SUM(B55:N55)</f>
        <v>13484.76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-319136.76999999996</v>
      </c>
      <c r="C66" s="35">
        <f t="shared" si="14"/>
        <v>-228433.8</v>
      </c>
      <c r="D66" s="35">
        <f t="shared" si="14"/>
        <v>-250778.09000000003</v>
      </c>
      <c r="E66" s="35">
        <f t="shared" si="14"/>
        <v>-146723.69</v>
      </c>
      <c r="F66" s="35">
        <f t="shared" si="14"/>
        <v>-74138.2</v>
      </c>
      <c r="G66" s="35">
        <f t="shared" si="14"/>
        <v>-375268.97</v>
      </c>
      <c r="H66" s="35">
        <f t="shared" si="14"/>
        <v>-101793.53</v>
      </c>
      <c r="I66" s="35">
        <f t="shared" si="14"/>
        <v>-285733.69000000006</v>
      </c>
      <c r="J66" s="35">
        <f t="shared" si="14"/>
        <v>-57448.3</v>
      </c>
      <c r="K66" s="35">
        <f t="shared" si="14"/>
        <v>-73701.37999999999</v>
      </c>
      <c r="L66" s="35">
        <f t="shared" si="14"/>
        <v>-102238.23999999999</v>
      </c>
      <c r="M66" s="35">
        <f t="shared" si="14"/>
        <v>-173070.99</v>
      </c>
      <c r="N66" s="35">
        <f t="shared" si="14"/>
        <v>-179062.92</v>
      </c>
      <c r="O66" s="35">
        <f aca="true" t="shared" si="15" ref="O66:O74">SUM(B66:N66)</f>
        <v>-2367528.5699999994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-303098.35</v>
      </c>
      <c r="C67" s="35">
        <f t="shared" si="16"/>
        <v>-205131.13999999998</v>
      </c>
      <c r="D67" s="35">
        <f t="shared" si="16"/>
        <v>-227664.76</v>
      </c>
      <c r="E67" s="35">
        <f t="shared" si="16"/>
        <v>-31089</v>
      </c>
      <c r="F67" s="35">
        <f t="shared" si="16"/>
        <v>-62668.2</v>
      </c>
      <c r="G67" s="35">
        <f t="shared" si="16"/>
        <v>-359834.23</v>
      </c>
      <c r="H67" s="35">
        <f t="shared" si="16"/>
        <v>-89930.2</v>
      </c>
      <c r="I67" s="35">
        <f t="shared" si="16"/>
        <v>-275993.16000000003</v>
      </c>
      <c r="J67" s="35">
        <f t="shared" si="16"/>
        <v>-52879.880000000005</v>
      </c>
      <c r="K67" s="35">
        <f t="shared" si="16"/>
        <v>-69132.95999999999</v>
      </c>
      <c r="L67" s="35">
        <f t="shared" si="16"/>
        <v>-92954.56</v>
      </c>
      <c r="M67" s="35">
        <f t="shared" si="16"/>
        <v>-159169.94</v>
      </c>
      <c r="N67" s="35">
        <f t="shared" si="16"/>
        <v>-163236.6</v>
      </c>
      <c r="O67" s="35">
        <f t="shared" si="15"/>
        <v>-2092782.98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-139156.6</v>
      </c>
      <c r="C68" s="57">
        <f aca="true" t="shared" si="17" ref="C68:N68">-ROUND(C9*$D$3,2)</f>
        <v>-195852.1</v>
      </c>
      <c r="D68" s="57">
        <f t="shared" si="17"/>
        <v>-163163.5</v>
      </c>
      <c r="E68" s="57">
        <f t="shared" si="17"/>
        <v>-31089</v>
      </c>
      <c r="F68" s="57">
        <f t="shared" si="17"/>
        <v>-62668.2</v>
      </c>
      <c r="G68" s="57">
        <f t="shared" si="17"/>
        <v>-120709.6</v>
      </c>
      <c r="H68" s="57">
        <f>-ROUND((H9+H29)*$D$3,2)</f>
        <v>-89930.2</v>
      </c>
      <c r="I68" s="57">
        <f t="shared" si="17"/>
        <v>-46624.9</v>
      </c>
      <c r="J68" s="57">
        <f t="shared" si="17"/>
        <v>-26053.7</v>
      </c>
      <c r="K68" s="57">
        <f t="shared" si="17"/>
        <v>-31205.1</v>
      </c>
      <c r="L68" s="57">
        <f t="shared" si="17"/>
        <v>-37233.7</v>
      </c>
      <c r="M68" s="57">
        <f t="shared" si="17"/>
        <v>-72214.2</v>
      </c>
      <c r="N68" s="57">
        <f t="shared" si="17"/>
        <v>-163236.6</v>
      </c>
      <c r="O68" s="57">
        <f t="shared" si="15"/>
        <v>-1179137.3999999997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-38.7</v>
      </c>
      <c r="C70" s="35">
        <v>-47.3</v>
      </c>
      <c r="D70" s="19">
        <v>-137.6</v>
      </c>
      <c r="E70" s="19">
        <v>0</v>
      </c>
      <c r="F70" s="19">
        <v>0</v>
      </c>
      <c r="G70" s="19">
        <v>-240.8</v>
      </c>
      <c r="H70" s="19">
        <v>0</v>
      </c>
      <c r="I70" s="19">
        <v>-326.8</v>
      </c>
      <c r="J70" s="35">
        <v>-14.46</v>
      </c>
      <c r="K70" s="19">
        <v>-20.44</v>
      </c>
      <c r="L70" s="19">
        <v>-30.04</v>
      </c>
      <c r="M70" s="19">
        <v>-46.86</v>
      </c>
      <c r="N70" s="19">
        <v>0</v>
      </c>
      <c r="O70" s="35">
        <f t="shared" si="15"/>
        <v>-903.0000000000001</v>
      </c>
      <c r="P70"/>
      <c r="Q70"/>
      <c r="R70"/>
    </row>
    <row r="71" spans="1:18" ht="18.75" customHeight="1">
      <c r="A71" s="12" t="s">
        <v>71</v>
      </c>
      <c r="B71" s="35">
        <v>-9374</v>
      </c>
      <c r="C71" s="35">
        <v>-2197.3</v>
      </c>
      <c r="D71" s="19">
        <v>-3242.2</v>
      </c>
      <c r="E71" s="19">
        <v>0</v>
      </c>
      <c r="F71" s="19">
        <v>0</v>
      </c>
      <c r="G71" s="19">
        <v>-4687</v>
      </c>
      <c r="H71" s="19">
        <v>0</v>
      </c>
      <c r="I71" s="19">
        <v>-2347.8</v>
      </c>
      <c r="J71" s="35">
        <v>-303.63</v>
      </c>
      <c r="K71" s="19">
        <v>-429.28</v>
      </c>
      <c r="L71" s="19">
        <v>-630.68</v>
      </c>
      <c r="M71" s="19">
        <v>-984.21</v>
      </c>
      <c r="N71" s="19">
        <v>0</v>
      </c>
      <c r="O71" s="35">
        <f t="shared" si="15"/>
        <v>-24196.1</v>
      </c>
      <c r="P71"/>
      <c r="Q71"/>
      <c r="R71"/>
    </row>
    <row r="72" spans="1:18" ht="18.75" customHeight="1">
      <c r="A72" s="12" t="s">
        <v>72</v>
      </c>
      <c r="B72" s="35">
        <v>-154529.05</v>
      </c>
      <c r="C72" s="35">
        <v>-7034.44</v>
      </c>
      <c r="D72" s="19">
        <v>-61121.46</v>
      </c>
      <c r="E72" s="19">
        <v>0</v>
      </c>
      <c r="F72" s="19">
        <v>0</v>
      </c>
      <c r="G72" s="19">
        <v>-234196.83</v>
      </c>
      <c r="H72" s="19">
        <v>0</v>
      </c>
      <c r="I72" s="19">
        <v>-226693.66</v>
      </c>
      <c r="J72" s="35">
        <v>-26508.09</v>
      </c>
      <c r="K72" s="19">
        <v>-37478.14</v>
      </c>
      <c r="L72" s="19">
        <v>-55060.14</v>
      </c>
      <c r="M72" s="19">
        <v>-85924.67</v>
      </c>
      <c r="N72" s="19">
        <v>0</v>
      </c>
      <c r="O72" s="35">
        <f t="shared" si="15"/>
        <v>-888546.48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1515410.5499999998</v>
      </c>
      <c r="C114" s="24">
        <f t="shared" si="20"/>
        <v>2492897.2199999997</v>
      </c>
      <c r="D114" s="24">
        <f t="shared" si="20"/>
        <v>2659919.17</v>
      </c>
      <c r="E114" s="24">
        <f t="shared" si="20"/>
        <v>479034.51999999996</v>
      </c>
      <c r="F114" s="24">
        <f t="shared" si="20"/>
        <v>982043.0800000001</v>
      </c>
      <c r="G114" s="24">
        <f t="shared" si="20"/>
        <v>1318233.53</v>
      </c>
      <c r="H114" s="24">
        <f aca="true" t="shared" si="21" ref="H114:M114">+H115+H116</f>
        <v>1227062.7100000002</v>
      </c>
      <c r="I114" s="24">
        <f t="shared" si="21"/>
        <v>745062.33</v>
      </c>
      <c r="J114" s="24">
        <f t="shared" si="21"/>
        <v>391247.25</v>
      </c>
      <c r="K114" s="24">
        <f t="shared" si="21"/>
        <v>348192.61</v>
      </c>
      <c r="L114" s="24">
        <f t="shared" si="21"/>
        <v>810186.82</v>
      </c>
      <c r="M114" s="24">
        <f t="shared" si="21"/>
        <v>1174542.78</v>
      </c>
      <c r="N114" s="24">
        <f>+N115+N116</f>
        <v>1479105.44</v>
      </c>
      <c r="O114" s="41">
        <f t="shared" si="19"/>
        <v>15622938.009999998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1498710.8599999999</v>
      </c>
      <c r="C115" s="24">
        <f t="shared" si="22"/>
        <v>2469745.65</v>
      </c>
      <c r="D115" s="24">
        <f t="shared" si="22"/>
        <v>2659919.17</v>
      </c>
      <c r="E115" s="24">
        <f t="shared" si="22"/>
        <v>479034.51999999996</v>
      </c>
      <c r="F115" s="24">
        <f t="shared" si="22"/>
        <v>969532.67</v>
      </c>
      <c r="G115" s="24">
        <f t="shared" si="22"/>
        <v>1295152.46</v>
      </c>
      <c r="H115" s="24">
        <f aca="true" t="shared" si="23" ref="H115:M115">+H50+H67+H74+H111</f>
        <v>1227062.7100000002</v>
      </c>
      <c r="I115" s="24">
        <f t="shared" si="23"/>
        <v>736324.32</v>
      </c>
      <c r="J115" s="24">
        <f t="shared" si="23"/>
        <v>391219.93</v>
      </c>
      <c r="K115" s="24">
        <f t="shared" si="23"/>
        <v>340353.43</v>
      </c>
      <c r="L115" s="24">
        <f t="shared" si="23"/>
        <v>810186.82</v>
      </c>
      <c r="M115" s="24">
        <f t="shared" si="23"/>
        <v>1166021.92</v>
      </c>
      <c r="N115" s="24">
        <f>+N50+N67+N74+N111</f>
        <v>1469635.22</v>
      </c>
      <c r="O115" s="41">
        <f t="shared" si="19"/>
        <v>15512899.68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0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27.319999999999254</v>
      </c>
      <c r="K116" s="24">
        <f t="shared" si="25"/>
        <v>7839.18</v>
      </c>
      <c r="L116" s="24">
        <f t="shared" si="25"/>
        <v>0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110038.32999999997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35">
        <v>-10695.639999999994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35">
        <v>-1471.7500000000007</v>
      </c>
      <c r="K117" s="57">
        <v>0</v>
      </c>
      <c r="L117" s="57">
        <v>-1769.14</v>
      </c>
      <c r="M117" s="57">
        <v>0</v>
      </c>
      <c r="N117" s="19">
        <v>0</v>
      </c>
      <c r="O117" s="57">
        <f>SUM(B117:N117)</f>
        <v>-13936.529999999993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35">
        <f>IF(D112+D62+D116+D117&lt;0,D112+D62+D76+D117,0)</f>
        <v>-2587.1299999999937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35">
        <f>IF(J112+J62+J116+J117&lt;0,J112+J62+J76+J117,0)</f>
        <v>0</v>
      </c>
      <c r="K118" s="19">
        <v>0</v>
      </c>
      <c r="L118" s="35">
        <f>IF(L112+L62+L116+L117&lt;0,L112+L62+L76+L117,0)</f>
        <v>-304.73</v>
      </c>
      <c r="M118" s="19">
        <v>0</v>
      </c>
      <c r="N118" s="19">
        <v>0</v>
      </c>
      <c r="O118" s="57">
        <f>SUM(B118:N118)</f>
        <v>-2891.8599999999938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15622937.989999996</v>
      </c>
      <c r="P122" s="45"/>
    </row>
    <row r="123" spans="1:15" ht="18.75" customHeight="1">
      <c r="A123" s="26" t="s">
        <v>118</v>
      </c>
      <c r="B123" s="27">
        <v>187442.96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187442.96</v>
      </c>
    </row>
    <row r="124" spans="1:15" ht="18.75" customHeight="1">
      <c r="A124" s="26" t="s">
        <v>119</v>
      </c>
      <c r="B124" s="27">
        <v>1327967.59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1327967.59</v>
      </c>
    </row>
    <row r="125" spans="1:15" ht="18.75" customHeight="1">
      <c r="A125" s="26" t="s">
        <v>120</v>
      </c>
      <c r="B125" s="38">
        <v>0</v>
      </c>
      <c r="C125" s="27">
        <v>2492897.21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2492897.21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534248.64</v>
      </c>
      <c r="O139" s="39">
        <f t="shared" si="26"/>
        <v>534248.64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944856.8</v>
      </c>
      <c r="O140" s="39">
        <f t="shared" si="26"/>
        <v>944856.8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479034.52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479034.52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982043.08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982043.08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1227062.71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1227062.71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391247.25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391247.25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348192.61</v>
      </c>
      <c r="L147" s="38">
        <v>0</v>
      </c>
      <c r="M147" s="38">
        <v>0</v>
      </c>
      <c r="N147" s="38">
        <v>0</v>
      </c>
      <c r="O147" s="39">
        <f t="shared" si="27"/>
        <v>348192.61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1318233.52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1318233.52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745062.33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745062.33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810186.82</v>
      </c>
      <c r="M152" s="38">
        <v>0</v>
      </c>
      <c r="N152" s="38">
        <v>0</v>
      </c>
      <c r="O152" s="39">
        <f t="shared" si="27"/>
        <v>810186.82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2659919.17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2659919.17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1174542.78</v>
      </c>
      <c r="N154" s="75">
        <v>0</v>
      </c>
      <c r="O154" s="74">
        <f t="shared" si="27"/>
        <v>1174542.78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2019-06-17T18:36:42Z</dcterms:modified>
  <cp:category/>
  <cp:version/>
  <cp:contentType/>
  <cp:contentStatus/>
</cp:coreProperties>
</file>