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<sst xmlns="http://schemas.openxmlformats.org/spreadsheetml/2006/main" count="167" uniqueCount="161">
  <si>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</si>
  <si>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</si>
  <si>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</si>
  <si>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</si>
  <si>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</si>
  <si>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</si>
  <si>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</si>
  <si>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</si>
  <si>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</si>
  <si>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</si>
  <si>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</si>
  <si>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</si>
  <si>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</si>
  <si>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</si>
  <si>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</si>
  <si>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</si>
  <si>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</si>
  <si>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</si>
  <si>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</si>
  <si>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</si>
  <si>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</si>
  <si>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</si>
  <si>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</si>
  <si>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</si>
  <si>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</si>
  <si>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</si>
  <si>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</si>
  <si>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</si>
  <si>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</si>
  <si>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</si>
  <si>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</si>
  <si>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</si>
  <si>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</si>
  <si>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</si>
  <si>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</si>
  <si>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</si>
  <si>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</si>
  <si>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</si>
  <si>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</si>
  <si>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</si>
  <si>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</si>
  <si>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</si>
  <si>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</si>
  <si>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</si>
  <si>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</si>
  <si>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</si>
  <si>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</si>
  <si>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</si>
  <si>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</si>
  <si>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</si>
  <si>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</si>
  <si>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</si>
  <si>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</si>
  <si>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</si>
  <si>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</si>
  <si>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</si>
  <si>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</si>
  <si>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</si>
  <si>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</si>
  <si>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</si>
  <si>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</si>
  <si>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</si>
  <si>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</si>
  <si>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</si>
  <si>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</si>
  <si>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</si>
  <si>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</si>
  <si>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</si>
  <si>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</si>
  <si>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</si>
  <si>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</si>
  <si>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</si>
  <si>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</si>
  <si>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</si>
  <si>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</si>
  <si>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</si>
  <si>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</si>
  <si>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</si>
  <si>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</si>
  <si>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</si>
  <si>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</si>
  <si>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</si>
  <si>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</si>
  <si>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</si>
  <si>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</si>
  <si>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</si>
  <si>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</si>
  <si>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</si>
  <si>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</si>
  <si>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</si>
  <si>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</si>
  <si>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</si>
  <si>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</si>
  <si>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</si>
  <si>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</si>
  <si>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</si>
  <si>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</si>
  <si>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</si>
  <si>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</si>
  <si>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</si>
  <si>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</si>
  <si>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</si>
  <si>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</si>
  <si>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</si>
  <si>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</si>
  <si>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</si>
  <si>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</si>
  <si>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</si>
  <si>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</si>
  <si>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</si>
  <si>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</si>
  <si>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</si>
  <si>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</si>
  <si>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</si>
  <si>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</si>
  <si>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</si>
  <si>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</si>
  <si>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</si>
  <si>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</si>
  <si>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</si>
  <si>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</si>
  <si>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</si>
  <si>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</si>
  <si>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</si>
  <si>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</si>
  <si>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</si>
  <si>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</si>
  <si>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</si>
  <si>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</si>
  <si>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</si>
  <si>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</si>
  <si>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</si>
  <si>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</si>
  <si>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</si>
  <si>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</si>
  <si>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</si>
  <si>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</si>
  <si>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</si>
  <si>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</si>
  <si>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</si>
  <si>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</si>
  <si>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</si>
  <si>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</si>
  <si>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</si>
  <si>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</si>
  <si>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</si>
  <si>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</si>
  <si>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</si>
  <si>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</si>
  <si>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</si>
  <si>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</si>
  <si>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</si>
  <si>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</si>
  <si>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</si>
  <si>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</si>
  <si>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</si>
  <si>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</si>
  <si>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</si>
  <si>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</si>
  <si>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</si>
  <si>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06/06/19 - VENCIMENTO 13/06/19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</si>
</sst>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569179</v>
      </c>
      <c r="C7" s="9">
        <f t="shared" si="0"/>
        <v>754948</v>
      </c>
      <c r="D7" s="9">
        <f t="shared" si="0"/>
        <v>741774</v>
      </c>
      <c r="E7" s="9">
        <f>+E8+E20+E24+E27</f>
        <v>117932</v>
      </c>
      <c r="F7" s="9">
        <f>+F8+F20+F24+F27</f>
        <v>312518</v>
      </c>
      <c r="G7" s="9">
        <f t="shared" si="0"/>
        <v>491562</v>
      </c>
      <c r="H7" s="9">
        <f t="shared" si="0"/>
        <v>361708</v>
      </c>
      <c r="I7" s="9">
        <f t="shared" si="0"/>
        <v>295895</v>
      </c>
      <c r="J7" s="9">
        <f t="shared" si="0"/>
        <v>144906</v>
      </c>
      <c r="K7" s="9">
        <f t="shared" si="0"/>
        <v>152146</v>
      </c>
      <c r="L7" s="9">
        <f t="shared" si="0"/>
        <v>318147</v>
      </c>
      <c r="M7" s="9">
        <f t="shared" si="0"/>
        <v>459161</v>
      </c>
      <c r="N7" s="9">
        <f t="shared" si="0"/>
        <v>499497</v>
      </c>
      <c r="O7" s="9">
        <f t="shared" si="0"/>
        <v>5219373</v>
      </c>
      <c r="P7" s="43"/>
      <c r="Q7"/>
      <c r="R7"/>
    </row>
    <row r="8" spans="1:18" ht="17.25" customHeight="1">
      <c r="A8" s="10" t="s">
        <v>35</v>
      </c>
      <c r="B8" s="11">
        <f>B9+B12+B16</f>
        <v>295472</v>
      </c>
      <c r="C8" s="11">
        <f aca="true" t="shared" si="1" ref="C8:N8">C9+C12+C16</f>
        <v>400229</v>
      </c>
      <c r="D8" s="11">
        <f t="shared" si="1"/>
        <v>364137</v>
      </c>
      <c r="E8" s="11">
        <f>E9+E12+E16</f>
        <v>56326</v>
      </c>
      <c r="F8" s="11">
        <f>F9+F12+F16</f>
        <v>152531</v>
      </c>
      <c r="G8" s="11">
        <f t="shared" si="1"/>
        <v>261721</v>
      </c>
      <c r="H8" s="11">
        <f t="shared" si="1"/>
        <v>198413</v>
      </c>
      <c r="I8" s="11">
        <f t="shared" si="1"/>
        <v>141902</v>
      </c>
      <c r="J8" s="11">
        <f t="shared" si="1"/>
        <v>82898</v>
      </c>
      <c r="K8" s="11">
        <f t="shared" si="1"/>
        <v>83268</v>
      </c>
      <c r="L8" s="11">
        <f t="shared" si="1"/>
        <v>158166</v>
      </c>
      <c r="M8" s="11">
        <f t="shared" si="1"/>
        <v>245461</v>
      </c>
      <c r="N8" s="11">
        <f t="shared" si="1"/>
        <v>284789</v>
      </c>
      <c r="O8" s="11">
        <f aca="true" t="shared" si="2" ref="O8:O27">SUM(B8:N8)</f>
        <v>2725313</v>
      </c>
      <c r="P8"/>
      <c r="Q8"/>
      <c r="R8"/>
    </row>
    <row r="9" spans="1:18" ht="17.25" customHeight="1">
      <c r="A9" s="15" t="s">
        <v>13</v>
      </c>
      <c r="B9" s="13">
        <f>+B10+B11</f>
        <v>33561</v>
      </c>
      <c r="C9" s="13">
        <f aca="true" t="shared" si="3" ref="C9:N9">+C10+C11</f>
        <v>47028</v>
      </c>
      <c r="D9" s="13">
        <f t="shared" si="3"/>
        <v>39235</v>
      </c>
      <c r="E9" s="13">
        <f>+E10+E11</f>
        <v>7695</v>
      </c>
      <c r="F9" s="13">
        <f>+F10+F11</f>
        <v>15226</v>
      </c>
      <c r="G9" s="13">
        <f t="shared" si="3"/>
        <v>29574</v>
      </c>
      <c r="H9" s="13">
        <f t="shared" si="3"/>
        <v>21579</v>
      </c>
      <c r="I9" s="13">
        <f t="shared" si="3"/>
        <v>11334</v>
      </c>
      <c r="J9" s="13">
        <f t="shared" si="3"/>
        <v>6026</v>
      </c>
      <c r="K9" s="13">
        <f t="shared" si="3"/>
        <v>7608</v>
      </c>
      <c r="L9" s="13">
        <f t="shared" si="3"/>
        <v>9360</v>
      </c>
      <c r="M9" s="13">
        <f t="shared" si="3"/>
        <v>17825</v>
      </c>
      <c r="N9" s="13">
        <f t="shared" si="3"/>
        <v>39752</v>
      </c>
      <c r="O9" s="11">
        <f t="shared" si="2"/>
        <v>285803</v>
      </c>
      <c r="P9"/>
      <c r="Q9"/>
      <c r="R9"/>
    </row>
    <row r="10" spans="1:18" ht="17.25" customHeight="1">
      <c r="A10" s="29" t="s">
        <v>14</v>
      </c>
      <c r="B10" s="13">
        <v>33561</v>
      </c>
      <c r="C10" s="13">
        <v>47028</v>
      </c>
      <c r="D10" s="13">
        <v>39235</v>
      </c>
      <c r="E10" s="13">
        <v>7695</v>
      </c>
      <c r="F10" s="13">
        <v>15226</v>
      </c>
      <c r="G10" s="13">
        <v>29574</v>
      </c>
      <c r="H10" s="13">
        <v>21579</v>
      </c>
      <c r="I10" s="13">
        <v>11334</v>
      </c>
      <c r="J10" s="13">
        <v>6026</v>
      </c>
      <c r="K10" s="13">
        <v>7608</v>
      </c>
      <c r="L10" s="13">
        <v>9360</v>
      </c>
      <c r="M10" s="13">
        <v>17825</v>
      </c>
      <c r="N10" s="13">
        <v>39752</v>
      </c>
      <c r="O10" s="11">
        <f t="shared" si="2"/>
        <v>285803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248813</v>
      </c>
      <c r="C12" s="17">
        <f t="shared" si="4"/>
        <v>334452</v>
      </c>
      <c r="D12" s="17">
        <f t="shared" si="4"/>
        <v>308720</v>
      </c>
      <c r="E12" s="17">
        <f>SUM(E13:E15)</f>
        <v>45809</v>
      </c>
      <c r="F12" s="17">
        <f>SUM(F13:F15)</f>
        <v>129947</v>
      </c>
      <c r="G12" s="17">
        <f t="shared" si="4"/>
        <v>220668</v>
      </c>
      <c r="H12" s="17">
        <f t="shared" si="4"/>
        <v>167511</v>
      </c>
      <c r="I12" s="17">
        <f t="shared" si="4"/>
        <v>122444</v>
      </c>
      <c r="J12" s="17">
        <f t="shared" si="4"/>
        <v>72082</v>
      </c>
      <c r="K12" s="17">
        <f t="shared" si="4"/>
        <v>71395</v>
      </c>
      <c r="L12" s="17">
        <f t="shared" si="4"/>
        <v>139366</v>
      </c>
      <c r="M12" s="17">
        <f t="shared" si="4"/>
        <v>214911</v>
      </c>
      <c r="N12" s="17">
        <f t="shared" si="4"/>
        <v>232148</v>
      </c>
      <c r="O12" s="11">
        <f t="shared" si="2"/>
        <v>2308266</v>
      </c>
      <c r="P12"/>
      <c r="Q12"/>
      <c r="R12"/>
    </row>
    <row r="13" spans="1:18" s="60" customFormat="1" ht="17.25" customHeight="1">
      <c r="A13" s="65" t="s">
        <v>16</v>
      </c>
      <c r="B13" s="66">
        <v>105912</v>
      </c>
      <c r="C13" s="66">
        <v>150938</v>
      </c>
      <c r="D13" s="66">
        <v>145512</v>
      </c>
      <c r="E13" s="66">
        <v>22746</v>
      </c>
      <c r="F13" s="66">
        <v>61087</v>
      </c>
      <c r="G13" s="66">
        <v>100144</v>
      </c>
      <c r="H13" s="66">
        <v>73362</v>
      </c>
      <c r="I13" s="66">
        <v>57133</v>
      </c>
      <c r="J13" s="66">
        <v>30433</v>
      </c>
      <c r="K13" s="66">
        <v>31016</v>
      </c>
      <c r="L13" s="66">
        <v>61419</v>
      </c>
      <c r="M13" s="66">
        <v>89428</v>
      </c>
      <c r="N13" s="66">
        <v>96209</v>
      </c>
      <c r="O13" s="67">
        <f t="shared" si="2"/>
        <v>1025339</v>
      </c>
      <c r="P13" s="68"/>
      <c r="Q13" s="69"/>
      <c r="R13"/>
    </row>
    <row r="14" spans="1:18" s="60" customFormat="1" ht="17.25" customHeight="1">
      <c r="A14" s="65" t="s">
        <v>17</v>
      </c>
      <c r="B14" s="66">
        <v>126374</v>
      </c>
      <c r="C14" s="66">
        <v>157766</v>
      </c>
      <c r="D14" s="66">
        <v>144388</v>
      </c>
      <c r="E14" s="66">
        <v>18987</v>
      </c>
      <c r="F14" s="66">
        <v>62295</v>
      </c>
      <c r="G14" s="66">
        <v>105502</v>
      </c>
      <c r="H14" s="66">
        <v>83895</v>
      </c>
      <c r="I14" s="66">
        <v>58791</v>
      </c>
      <c r="J14" s="66">
        <v>37873</v>
      </c>
      <c r="K14" s="66">
        <v>36482</v>
      </c>
      <c r="L14" s="66">
        <v>72017</v>
      </c>
      <c r="M14" s="66">
        <v>113316</v>
      </c>
      <c r="N14" s="66">
        <v>113612</v>
      </c>
      <c r="O14" s="67">
        <f t="shared" si="2"/>
        <v>1131298</v>
      </c>
      <c r="P14" s="68"/>
      <c r="Q14"/>
      <c r="R14"/>
    </row>
    <row r="15" spans="1:18" ht="17.25" customHeight="1">
      <c r="A15" s="14" t="s">
        <v>18</v>
      </c>
      <c r="B15" s="13">
        <v>16527</v>
      </c>
      <c r="C15" s="13">
        <v>25748</v>
      </c>
      <c r="D15" s="13">
        <v>18820</v>
      </c>
      <c r="E15" s="13">
        <v>4076</v>
      </c>
      <c r="F15" s="13">
        <v>6565</v>
      </c>
      <c r="G15" s="13">
        <v>15022</v>
      </c>
      <c r="H15" s="13">
        <v>10254</v>
      </c>
      <c r="I15" s="13">
        <v>6520</v>
      </c>
      <c r="J15" s="13">
        <v>3776</v>
      </c>
      <c r="K15" s="13">
        <v>3897</v>
      </c>
      <c r="L15" s="13">
        <v>5930</v>
      </c>
      <c r="M15" s="13">
        <v>12167</v>
      </c>
      <c r="N15" s="13">
        <v>22327</v>
      </c>
      <c r="O15" s="11">
        <f t="shared" si="2"/>
        <v>151629</v>
      </c>
      <c r="P15"/>
      <c r="Q15"/>
      <c r="R15"/>
    </row>
    <row r="16" spans="1:15" ht="17.25" customHeight="1">
      <c r="A16" s="15" t="s">
        <v>31</v>
      </c>
      <c r="B16" s="13">
        <f>B17+B18+B19</f>
        <v>13098</v>
      </c>
      <c r="C16" s="13">
        <f aca="true" t="shared" si="5" ref="C16:N16">C17+C18+C19</f>
        <v>18749</v>
      </c>
      <c r="D16" s="13">
        <f t="shared" si="5"/>
        <v>16182</v>
      </c>
      <c r="E16" s="13">
        <f>E17+E18+E19</f>
        <v>2822</v>
      </c>
      <c r="F16" s="13">
        <f>F17+F18+F19</f>
        <v>7358</v>
      </c>
      <c r="G16" s="13">
        <f t="shared" si="5"/>
        <v>11479</v>
      </c>
      <c r="H16" s="13">
        <f t="shared" si="5"/>
        <v>9323</v>
      </c>
      <c r="I16" s="13">
        <f t="shared" si="5"/>
        <v>8124</v>
      </c>
      <c r="J16" s="13">
        <f t="shared" si="5"/>
        <v>4790</v>
      </c>
      <c r="K16" s="13">
        <f t="shared" si="5"/>
        <v>4265</v>
      </c>
      <c r="L16" s="13">
        <f t="shared" si="5"/>
        <v>9440</v>
      </c>
      <c r="M16" s="13">
        <f t="shared" si="5"/>
        <v>12725</v>
      </c>
      <c r="N16" s="13">
        <f t="shared" si="5"/>
        <v>12889</v>
      </c>
      <c r="O16" s="11">
        <f t="shared" si="2"/>
        <v>131244</v>
      </c>
    </row>
    <row r="17" spans="1:18" ht="17.25" customHeight="1">
      <c r="A17" s="14" t="s">
        <v>32</v>
      </c>
      <c r="B17" s="13">
        <v>13079</v>
      </c>
      <c r="C17" s="13">
        <v>18719</v>
      </c>
      <c r="D17" s="13">
        <v>16165</v>
      </c>
      <c r="E17" s="13">
        <v>2817</v>
      </c>
      <c r="F17" s="13">
        <v>7351</v>
      </c>
      <c r="G17" s="13">
        <v>11459</v>
      </c>
      <c r="H17" s="13">
        <v>9306</v>
      </c>
      <c r="I17" s="13">
        <v>8115</v>
      </c>
      <c r="J17" s="13">
        <v>4786</v>
      </c>
      <c r="K17" s="13">
        <v>4264</v>
      </c>
      <c r="L17" s="13">
        <v>9428</v>
      </c>
      <c r="M17" s="13">
        <v>12708</v>
      </c>
      <c r="N17" s="13">
        <v>12862</v>
      </c>
      <c r="O17" s="11">
        <f t="shared" si="2"/>
        <v>131059</v>
      </c>
      <c r="P17"/>
      <c r="Q17"/>
      <c r="R17"/>
    </row>
    <row r="18" spans="1:18" ht="17.25" customHeight="1">
      <c r="A18" s="14" t="s">
        <v>33</v>
      </c>
      <c r="B18" s="13">
        <v>11</v>
      </c>
      <c r="C18" s="13">
        <v>14</v>
      </c>
      <c r="D18" s="13">
        <v>2</v>
      </c>
      <c r="E18" s="13">
        <v>4</v>
      </c>
      <c r="F18" s="13">
        <v>3</v>
      </c>
      <c r="G18" s="13">
        <v>5</v>
      </c>
      <c r="H18" s="13">
        <v>11</v>
      </c>
      <c r="I18" s="13">
        <v>2</v>
      </c>
      <c r="J18" s="13">
        <v>1</v>
      </c>
      <c r="K18" s="13">
        <v>0</v>
      </c>
      <c r="L18" s="13">
        <v>4</v>
      </c>
      <c r="M18" s="13">
        <v>7</v>
      </c>
      <c r="N18" s="13">
        <v>10</v>
      </c>
      <c r="O18" s="11">
        <f t="shared" si="2"/>
        <v>74</v>
      </c>
      <c r="P18"/>
      <c r="Q18"/>
      <c r="R18"/>
    </row>
    <row r="19" spans="1:18" ht="17.25" customHeight="1">
      <c r="A19" s="14" t="s">
        <v>34</v>
      </c>
      <c r="B19" s="13">
        <v>8</v>
      </c>
      <c r="C19" s="13">
        <v>16</v>
      </c>
      <c r="D19" s="13">
        <v>15</v>
      </c>
      <c r="E19" s="13">
        <v>1</v>
      </c>
      <c r="F19" s="13">
        <v>4</v>
      </c>
      <c r="G19" s="13">
        <v>15</v>
      </c>
      <c r="H19" s="13">
        <v>6</v>
      </c>
      <c r="I19" s="13">
        <v>7</v>
      </c>
      <c r="J19" s="13">
        <v>3</v>
      </c>
      <c r="K19" s="13">
        <v>1</v>
      </c>
      <c r="L19" s="13">
        <v>8</v>
      </c>
      <c r="M19" s="13">
        <v>10</v>
      </c>
      <c r="N19" s="13">
        <v>17</v>
      </c>
      <c r="O19" s="11">
        <f t="shared" si="2"/>
        <v>111</v>
      </c>
      <c r="P19"/>
      <c r="Q19"/>
      <c r="R19"/>
    </row>
    <row r="20" spans="1:18" ht="17.25" customHeight="1">
      <c r="A20" s="16" t="s">
        <v>19</v>
      </c>
      <c r="B20" s="11">
        <f>+B21+B22+B23</f>
        <v>142552</v>
      </c>
      <c r="C20" s="11">
        <f aca="true" t="shared" si="6" ref="C20:N20">+C21+C22+C23</f>
        <v>166001</v>
      </c>
      <c r="D20" s="11">
        <f t="shared" si="6"/>
        <v>179404</v>
      </c>
      <c r="E20" s="11">
        <f>+E21+E22+E23</f>
        <v>28621</v>
      </c>
      <c r="F20" s="11">
        <f>+F21+F22+F23</f>
        <v>70180</v>
      </c>
      <c r="G20" s="11">
        <f t="shared" si="6"/>
        <v>108573</v>
      </c>
      <c r="H20" s="11">
        <f t="shared" si="6"/>
        <v>84677</v>
      </c>
      <c r="I20" s="11">
        <f t="shared" si="6"/>
        <v>94782</v>
      </c>
      <c r="J20" s="11">
        <f t="shared" si="6"/>
        <v>41171</v>
      </c>
      <c r="K20" s="11">
        <f t="shared" si="6"/>
        <v>43431</v>
      </c>
      <c r="L20" s="11">
        <f t="shared" si="6"/>
        <v>102854</v>
      </c>
      <c r="M20" s="11">
        <f t="shared" si="6"/>
        <v>136049</v>
      </c>
      <c r="N20" s="11">
        <f t="shared" si="6"/>
        <v>110996</v>
      </c>
      <c r="O20" s="11">
        <f t="shared" si="2"/>
        <v>1309291</v>
      </c>
      <c r="P20"/>
      <c r="Q20"/>
      <c r="R20"/>
    </row>
    <row r="21" spans="1:18" s="60" customFormat="1" ht="17.25" customHeight="1">
      <c r="A21" s="54" t="s">
        <v>20</v>
      </c>
      <c r="B21" s="66">
        <v>80653</v>
      </c>
      <c r="C21" s="66">
        <v>102455</v>
      </c>
      <c r="D21" s="66">
        <v>112604</v>
      </c>
      <c r="E21" s="66">
        <v>19100</v>
      </c>
      <c r="F21" s="66">
        <v>43595</v>
      </c>
      <c r="G21" s="66">
        <v>67247</v>
      </c>
      <c r="H21" s="66">
        <v>49624</v>
      </c>
      <c r="I21" s="66">
        <v>57883</v>
      </c>
      <c r="J21" s="66">
        <v>24806</v>
      </c>
      <c r="K21" s="66">
        <v>25574</v>
      </c>
      <c r="L21" s="66">
        <v>59019</v>
      </c>
      <c r="M21" s="66">
        <v>76430</v>
      </c>
      <c r="N21" s="66">
        <v>67736</v>
      </c>
      <c r="O21" s="67">
        <f t="shared" si="2"/>
        <v>786726</v>
      </c>
      <c r="P21" s="68"/>
      <c r="Q21"/>
      <c r="R21"/>
    </row>
    <row r="22" spans="1:18" s="60" customFormat="1" ht="17.25" customHeight="1">
      <c r="A22" s="54" t="s">
        <v>21</v>
      </c>
      <c r="B22" s="66">
        <v>54674</v>
      </c>
      <c r="C22" s="66">
        <v>54609</v>
      </c>
      <c r="D22" s="66">
        <v>58754</v>
      </c>
      <c r="E22" s="66">
        <v>7836</v>
      </c>
      <c r="F22" s="66">
        <v>23759</v>
      </c>
      <c r="G22" s="66">
        <v>36350</v>
      </c>
      <c r="H22" s="66">
        <v>31223</v>
      </c>
      <c r="I22" s="66">
        <v>33262</v>
      </c>
      <c r="J22" s="66">
        <v>14717</v>
      </c>
      <c r="K22" s="66">
        <v>16009</v>
      </c>
      <c r="L22" s="66">
        <v>40262</v>
      </c>
      <c r="M22" s="66">
        <v>53299</v>
      </c>
      <c r="N22" s="66">
        <v>35872</v>
      </c>
      <c r="O22" s="67">
        <f t="shared" si="2"/>
        <v>460626</v>
      </c>
      <c r="P22" s="68"/>
      <c r="Q22"/>
      <c r="R22"/>
    </row>
    <row r="23" spans="1:18" ht="17.25" customHeight="1">
      <c r="A23" s="12" t="s">
        <v>22</v>
      </c>
      <c r="B23" s="13">
        <v>7225</v>
      </c>
      <c r="C23" s="13">
        <v>8937</v>
      </c>
      <c r="D23" s="13">
        <v>8046</v>
      </c>
      <c r="E23" s="13">
        <v>1685</v>
      </c>
      <c r="F23" s="13">
        <v>2826</v>
      </c>
      <c r="G23" s="13">
        <v>4976</v>
      </c>
      <c r="H23" s="13">
        <v>3830</v>
      </c>
      <c r="I23" s="13">
        <v>3637</v>
      </c>
      <c r="J23" s="13">
        <v>1648</v>
      </c>
      <c r="K23" s="13">
        <v>1848</v>
      </c>
      <c r="L23" s="13">
        <v>3573</v>
      </c>
      <c r="M23" s="13">
        <v>6320</v>
      </c>
      <c r="N23" s="13">
        <v>7388</v>
      </c>
      <c r="O23" s="11">
        <f t="shared" si="2"/>
        <v>61939</v>
      </c>
      <c r="P23"/>
      <c r="Q23"/>
      <c r="R23"/>
    </row>
    <row r="24" spans="1:18" ht="17.25" customHeight="1">
      <c r="A24" s="16" t="s">
        <v>23</v>
      </c>
      <c r="B24" s="13">
        <f>+B25+B26</f>
        <v>131155</v>
      </c>
      <c r="C24" s="13">
        <f aca="true" t="shared" si="7" ref="C24:N24">+C25+C26</f>
        <v>188718</v>
      </c>
      <c r="D24" s="13">
        <f t="shared" si="7"/>
        <v>198233</v>
      </c>
      <c r="E24" s="13">
        <f>+E25+E26</f>
        <v>32985</v>
      </c>
      <c r="F24" s="13">
        <f>+F25+F26</f>
        <v>89807</v>
      </c>
      <c r="G24" s="13">
        <f t="shared" si="7"/>
        <v>121268</v>
      </c>
      <c r="H24" s="13">
        <f t="shared" si="7"/>
        <v>78618</v>
      </c>
      <c r="I24" s="13">
        <f t="shared" si="7"/>
        <v>59211</v>
      </c>
      <c r="J24" s="13">
        <f t="shared" si="7"/>
        <v>20837</v>
      </c>
      <c r="K24" s="13">
        <f t="shared" si="7"/>
        <v>25447</v>
      </c>
      <c r="L24" s="13">
        <f t="shared" si="7"/>
        <v>57127</v>
      </c>
      <c r="M24" s="13">
        <f t="shared" si="7"/>
        <v>77651</v>
      </c>
      <c r="N24" s="13">
        <f t="shared" si="7"/>
        <v>97108</v>
      </c>
      <c r="O24" s="11">
        <f t="shared" si="2"/>
        <v>1178165</v>
      </c>
      <c r="P24" s="44"/>
      <c r="Q24"/>
      <c r="R24"/>
    </row>
    <row r="25" spans="1:18" ht="17.25" customHeight="1">
      <c r="A25" s="12" t="s">
        <v>36</v>
      </c>
      <c r="B25" s="13">
        <v>80658</v>
      </c>
      <c r="C25" s="13">
        <v>120533</v>
      </c>
      <c r="D25" s="13">
        <v>128489</v>
      </c>
      <c r="E25" s="13">
        <v>23053</v>
      </c>
      <c r="F25" s="13">
        <v>54312</v>
      </c>
      <c r="G25" s="13">
        <v>80366</v>
      </c>
      <c r="H25" s="13">
        <v>49816</v>
      </c>
      <c r="I25" s="13">
        <v>38641</v>
      </c>
      <c r="J25" s="13">
        <v>14447</v>
      </c>
      <c r="K25" s="13">
        <v>18121</v>
      </c>
      <c r="L25" s="13">
        <v>35402</v>
      </c>
      <c r="M25" s="13">
        <v>51770</v>
      </c>
      <c r="N25" s="13">
        <v>63019</v>
      </c>
      <c r="O25" s="11">
        <f t="shared" si="2"/>
        <v>758627</v>
      </c>
      <c r="P25" s="43"/>
      <c r="Q25"/>
      <c r="R25"/>
    </row>
    <row r="26" spans="1:18" ht="17.25" customHeight="1">
      <c r="A26" s="12" t="s">
        <v>37</v>
      </c>
      <c r="B26" s="13">
        <v>50497</v>
      </c>
      <c r="C26" s="13">
        <v>68185</v>
      </c>
      <c r="D26" s="13">
        <v>69744</v>
      </c>
      <c r="E26" s="13">
        <v>9932</v>
      </c>
      <c r="F26" s="13">
        <v>35495</v>
      </c>
      <c r="G26" s="13">
        <v>40902</v>
      </c>
      <c r="H26" s="13">
        <v>28802</v>
      </c>
      <c r="I26" s="13">
        <v>20570</v>
      </c>
      <c r="J26" s="13">
        <v>6390</v>
      </c>
      <c r="K26" s="13">
        <v>7326</v>
      </c>
      <c r="L26" s="13">
        <v>21725</v>
      </c>
      <c r="M26" s="13">
        <v>25881</v>
      </c>
      <c r="N26" s="13">
        <v>34089</v>
      </c>
      <c r="O26" s="11">
        <f t="shared" si="2"/>
        <v>419538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6604</v>
      </c>
      <c r="O27" s="11">
        <f t="shared" si="2"/>
        <v>6604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31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13582.12</v>
      </c>
      <c r="O37" s="23">
        <f>SUM(B37:N37)</f>
        <v>13582.12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1810517.8199999998</v>
      </c>
      <c r="C49" s="22">
        <f aca="true" t="shared" si="11" ref="C49:N49">+C50+C62</f>
        <v>2691853.37</v>
      </c>
      <c r="D49" s="22">
        <f t="shared" si="11"/>
        <v>2882118.3799999994</v>
      </c>
      <c r="E49" s="22">
        <f t="shared" si="11"/>
        <v>622527.65</v>
      </c>
      <c r="F49" s="22">
        <f t="shared" si="11"/>
        <v>1043536.7100000001</v>
      </c>
      <c r="G49" s="22">
        <f t="shared" si="11"/>
        <v>1678420.57</v>
      </c>
      <c r="H49" s="22">
        <f t="shared" si="11"/>
        <v>1333845.7900000003</v>
      </c>
      <c r="I49" s="22">
        <f>+I50+I62</f>
        <v>1025821.6100000001</v>
      </c>
      <c r="J49" s="22">
        <f t="shared" si="11"/>
        <v>444675.87</v>
      </c>
      <c r="K49" s="22">
        <f>+K50+K62</f>
        <v>424908.71</v>
      </c>
      <c r="L49" s="22">
        <f>+L50+L62</f>
        <v>908339.1500000001</v>
      </c>
      <c r="M49" s="22">
        <f>+M50+M62</f>
        <v>1344944.1700000002</v>
      </c>
      <c r="N49" s="22">
        <f t="shared" si="11"/>
        <v>1647735.04</v>
      </c>
      <c r="O49" s="22">
        <f>SUM(B49:N49)</f>
        <v>17859244.84</v>
      </c>
      <c r="P49"/>
      <c r="Q49"/>
      <c r="R49"/>
    </row>
    <row r="50" spans="1:18" ht="17.25" customHeight="1">
      <c r="A50" s="16" t="s">
        <v>55</v>
      </c>
      <c r="B50" s="23">
        <f>SUM(B51:B61)</f>
        <v>1793818.13</v>
      </c>
      <c r="C50" s="23">
        <f aca="true" t="shared" si="12" ref="C50:N50">SUM(C51:C61)</f>
        <v>2668701.8000000003</v>
      </c>
      <c r="D50" s="23">
        <f t="shared" si="12"/>
        <v>2874009.8699999996</v>
      </c>
      <c r="E50" s="23">
        <f t="shared" si="12"/>
        <v>622527.65</v>
      </c>
      <c r="F50" s="23">
        <f t="shared" si="12"/>
        <v>1031026.3</v>
      </c>
      <c r="G50" s="23">
        <f t="shared" si="12"/>
        <v>1655339.5</v>
      </c>
      <c r="H50" s="23">
        <f t="shared" si="12"/>
        <v>1333845.7900000003</v>
      </c>
      <c r="I50" s="23">
        <f>SUM(I51:I61)</f>
        <v>1017083.6000000001</v>
      </c>
      <c r="J50" s="23">
        <f t="shared" si="12"/>
        <v>443176.8</v>
      </c>
      <c r="K50" s="23">
        <f>SUM(K51:K61)</f>
        <v>417069.53</v>
      </c>
      <c r="L50" s="23">
        <f>SUM(L51:L61)</f>
        <v>906874.7400000001</v>
      </c>
      <c r="M50" s="23">
        <f>SUM(M51:M61)</f>
        <v>1336423.31</v>
      </c>
      <c r="N50" s="23">
        <f t="shared" si="12"/>
        <v>1638264.82</v>
      </c>
      <c r="O50" s="23">
        <f>SUM(B50:N50)</f>
        <v>17738161.84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1789726.45</v>
      </c>
      <c r="C51" s="23">
        <f t="shared" si="13"/>
        <v>2662928.08</v>
      </c>
      <c r="D51" s="23">
        <f t="shared" si="13"/>
        <v>2867624.11</v>
      </c>
      <c r="E51" s="23">
        <f t="shared" si="13"/>
        <v>622527.65</v>
      </c>
      <c r="F51" s="23">
        <f t="shared" si="13"/>
        <v>1028809.26</v>
      </c>
      <c r="G51" s="23">
        <f t="shared" si="13"/>
        <v>1651894.1</v>
      </c>
      <c r="H51" s="23">
        <f t="shared" si="13"/>
        <v>1325081.09</v>
      </c>
      <c r="I51" s="23">
        <f t="shared" si="13"/>
        <v>1013706.68</v>
      </c>
      <c r="J51" s="23">
        <f t="shared" si="13"/>
        <v>441832.88</v>
      </c>
      <c r="K51" s="23">
        <f t="shared" si="13"/>
        <v>415845.45</v>
      </c>
      <c r="L51" s="23">
        <f t="shared" si="13"/>
        <v>904619.18</v>
      </c>
      <c r="M51" s="23">
        <f t="shared" si="13"/>
        <v>1333816.79</v>
      </c>
      <c r="N51" s="23">
        <f t="shared" si="13"/>
        <v>1620967.66</v>
      </c>
      <c r="O51" s="23">
        <f>SUM(B51:N51)</f>
        <v>17679379.38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13582.12</v>
      </c>
      <c r="O55" s="23">
        <f>SUM(B55:N55)</f>
        <v>13582.12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121083.00000000001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-198870.62999999998</v>
      </c>
      <c r="C66" s="35">
        <f t="shared" si="14"/>
        <v>-231084.68999999997</v>
      </c>
      <c r="D66" s="35">
        <f t="shared" si="14"/>
        <v>-213559.51</v>
      </c>
      <c r="E66" s="35">
        <f t="shared" si="14"/>
        <v>-148723.19</v>
      </c>
      <c r="F66" s="35">
        <f t="shared" si="14"/>
        <v>-76941.8</v>
      </c>
      <c r="G66" s="35">
        <f t="shared" si="14"/>
        <v>-228328.15999999997</v>
      </c>
      <c r="H66" s="35">
        <f t="shared" si="14"/>
        <v>-104786.33</v>
      </c>
      <c r="I66" s="35">
        <f t="shared" si="14"/>
        <v>-121856.44999999998</v>
      </c>
      <c r="J66" s="35">
        <f t="shared" si="14"/>
        <v>-39039.27</v>
      </c>
      <c r="K66" s="35">
        <f t="shared" si="14"/>
        <v>-49383.950000000004</v>
      </c>
      <c r="L66" s="35">
        <f t="shared" si="14"/>
        <v>-67309.76000000001</v>
      </c>
      <c r="M66" s="35">
        <f t="shared" si="14"/>
        <v>-118292.32</v>
      </c>
      <c r="N66" s="35">
        <f t="shared" si="14"/>
        <v>-186759.92</v>
      </c>
      <c r="O66" s="35">
        <f aca="true" t="shared" si="15" ref="O66:O74">SUM(B66:N66)</f>
        <v>-1784935.98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-182832.20999999996</v>
      </c>
      <c r="C67" s="35">
        <f t="shared" si="16"/>
        <v>-207782.02999999997</v>
      </c>
      <c r="D67" s="35">
        <f t="shared" si="16"/>
        <v>-190446.18</v>
      </c>
      <c r="E67" s="35">
        <f t="shared" si="16"/>
        <v>-33088.5</v>
      </c>
      <c r="F67" s="35">
        <f t="shared" si="16"/>
        <v>-65471.8</v>
      </c>
      <c r="G67" s="35">
        <f t="shared" si="16"/>
        <v>-212893.41999999998</v>
      </c>
      <c r="H67" s="35">
        <f t="shared" si="16"/>
        <v>-92923</v>
      </c>
      <c r="I67" s="35">
        <f t="shared" si="16"/>
        <v>-112115.91999999998</v>
      </c>
      <c r="J67" s="35">
        <f t="shared" si="16"/>
        <v>-34470.85</v>
      </c>
      <c r="K67" s="35">
        <f t="shared" si="16"/>
        <v>-44815.530000000006</v>
      </c>
      <c r="L67" s="35">
        <f t="shared" si="16"/>
        <v>-58026.08</v>
      </c>
      <c r="M67" s="35">
        <f t="shared" si="16"/>
        <v>-104391.27</v>
      </c>
      <c r="N67" s="35">
        <f t="shared" si="16"/>
        <v>-170933.6</v>
      </c>
      <c r="O67" s="35">
        <f t="shared" si="15"/>
        <v>-1510190.3900000001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-144312.3</v>
      </c>
      <c r="C68" s="57">
        <f aca="true" t="shared" si="17" ref="C68:N68">-ROUND(C9*$D$3,2)</f>
        <v>-202220.4</v>
      </c>
      <c r="D68" s="57">
        <f t="shared" si="17"/>
        <v>-168710.5</v>
      </c>
      <c r="E68" s="57">
        <f t="shared" si="17"/>
        <v>-33088.5</v>
      </c>
      <c r="F68" s="57">
        <f t="shared" si="17"/>
        <v>-65471.8</v>
      </c>
      <c r="G68" s="57">
        <f t="shared" si="17"/>
        <v>-127168.2</v>
      </c>
      <c r="H68" s="57">
        <f>-ROUND((H9+H29)*$D$3,2)</f>
        <v>-92923</v>
      </c>
      <c r="I68" s="57">
        <f t="shared" si="17"/>
        <v>-48736.2</v>
      </c>
      <c r="J68" s="57">
        <f t="shared" si="17"/>
        <v>-25911.8</v>
      </c>
      <c r="K68" s="57">
        <f t="shared" si="17"/>
        <v>-32714.4</v>
      </c>
      <c r="L68" s="57">
        <f t="shared" si="17"/>
        <v>-40248</v>
      </c>
      <c r="M68" s="57">
        <f t="shared" si="17"/>
        <v>-76647.5</v>
      </c>
      <c r="N68" s="57">
        <f t="shared" si="17"/>
        <v>-170933.6</v>
      </c>
      <c r="O68" s="57">
        <f t="shared" si="15"/>
        <v>-1229086.2000000002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-21.5</v>
      </c>
      <c r="C70" s="35">
        <v>-47.3</v>
      </c>
      <c r="D70" s="19">
        <v>-43</v>
      </c>
      <c r="E70" s="19">
        <v>0</v>
      </c>
      <c r="F70" s="19">
        <v>0</v>
      </c>
      <c r="G70" s="19">
        <v>-98.9</v>
      </c>
      <c r="H70" s="19">
        <v>0</v>
      </c>
      <c r="I70" s="19">
        <v>-116.1</v>
      </c>
      <c r="J70" s="35">
        <v>-5</v>
      </c>
      <c r="K70" s="19">
        <v>-7.08</v>
      </c>
      <c r="L70" s="19">
        <v>-10.4</v>
      </c>
      <c r="M70" s="19">
        <v>-16.22</v>
      </c>
      <c r="N70" s="19">
        <v>0</v>
      </c>
      <c r="O70" s="35">
        <f t="shared" si="15"/>
        <v>-365.4999999999999</v>
      </c>
      <c r="P70"/>
      <c r="Q70"/>
      <c r="R70"/>
    </row>
    <row r="71" spans="1:18" ht="18.75" customHeight="1">
      <c r="A71" s="12" t="s">
        <v>71</v>
      </c>
      <c r="B71" s="35">
        <v>-3852.8</v>
      </c>
      <c r="C71" s="35">
        <v>-1294.3</v>
      </c>
      <c r="D71" s="19">
        <v>-1376</v>
      </c>
      <c r="E71" s="19">
        <v>0</v>
      </c>
      <c r="F71" s="19">
        <v>0</v>
      </c>
      <c r="G71" s="19">
        <v>-1836.1</v>
      </c>
      <c r="H71" s="19">
        <v>0</v>
      </c>
      <c r="I71" s="19">
        <v>-1414.7</v>
      </c>
      <c r="J71" s="35">
        <v>-155.71</v>
      </c>
      <c r="K71" s="19">
        <v>-220.15</v>
      </c>
      <c r="L71" s="19">
        <v>-323.42</v>
      </c>
      <c r="M71" s="19">
        <v>-504.72</v>
      </c>
      <c r="N71" s="19">
        <v>0</v>
      </c>
      <c r="O71" s="35">
        <f t="shared" si="15"/>
        <v>-10977.9</v>
      </c>
      <c r="P71"/>
      <c r="Q71"/>
      <c r="R71"/>
    </row>
    <row r="72" spans="1:18" ht="18.75" customHeight="1">
      <c r="A72" s="12" t="s">
        <v>72</v>
      </c>
      <c r="B72" s="35">
        <v>-34645.61</v>
      </c>
      <c r="C72" s="35">
        <v>-4220.03</v>
      </c>
      <c r="D72" s="19">
        <v>-20316.68</v>
      </c>
      <c r="E72" s="19">
        <v>0</v>
      </c>
      <c r="F72" s="19">
        <v>0</v>
      </c>
      <c r="G72" s="19">
        <v>-83790.22</v>
      </c>
      <c r="H72" s="19">
        <v>0</v>
      </c>
      <c r="I72" s="19">
        <v>-61848.92</v>
      </c>
      <c r="J72" s="35">
        <v>-8398.34</v>
      </c>
      <c r="K72" s="19">
        <v>-11873.9</v>
      </c>
      <c r="L72" s="19">
        <v>-17444.26</v>
      </c>
      <c r="M72" s="19">
        <v>-27222.83</v>
      </c>
      <c r="N72" s="19">
        <v>0</v>
      </c>
      <c r="O72" s="35">
        <f t="shared" si="15"/>
        <v>-269760.79000000004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-16038.42</v>
      </c>
      <c r="C74" s="57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57">
        <f t="shared" si="18"/>
        <v>-15826.32</v>
      </c>
      <c r="O74" s="57">
        <f t="shared" si="15"/>
        <v>-274745.58999999997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1611647.19</v>
      </c>
      <c r="C114" s="24">
        <f t="shared" si="20"/>
        <v>2460768.68</v>
      </c>
      <c r="D114" s="24">
        <f t="shared" si="20"/>
        <v>2668558.869999999</v>
      </c>
      <c r="E114" s="24">
        <f t="shared" si="20"/>
        <v>473804.46</v>
      </c>
      <c r="F114" s="24">
        <f t="shared" si="20"/>
        <v>966594.91</v>
      </c>
      <c r="G114" s="24">
        <f t="shared" si="20"/>
        <v>1450092.4100000001</v>
      </c>
      <c r="H114" s="24">
        <f aca="true" t="shared" si="21" ref="H114:M114">+H115+H116</f>
        <v>1229059.4600000002</v>
      </c>
      <c r="I114" s="24">
        <f t="shared" si="21"/>
        <v>903965.1600000001</v>
      </c>
      <c r="J114" s="24">
        <f t="shared" si="21"/>
        <v>405636.60000000003</v>
      </c>
      <c r="K114" s="24">
        <f t="shared" si="21"/>
        <v>375524.76</v>
      </c>
      <c r="L114" s="24">
        <f t="shared" si="21"/>
        <v>841029.3900000001</v>
      </c>
      <c r="M114" s="24">
        <f t="shared" si="21"/>
        <v>1226651.85</v>
      </c>
      <c r="N114" s="24">
        <f>+N115+N116</f>
        <v>1460975.1199999999</v>
      </c>
      <c r="O114" s="41">
        <f t="shared" si="19"/>
        <v>16074308.86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1594947.5</v>
      </c>
      <c r="C115" s="24">
        <f t="shared" si="22"/>
        <v>2437617.1100000003</v>
      </c>
      <c r="D115" s="24">
        <f t="shared" si="22"/>
        <v>2660450.3599999994</v>
      </c>
      <c r="E115" s="24">
        <f t="shared" si="22"/>
        <v>473804.46</v>
      </c>
      <c r="F115" s="24">
        <f t="shared" si="22"/>
        <v>954084.5</v>
      </c>
      <c r="G115" s="24">
        <f t="shared" si="22"/>
        <v>1427011.34</v>
      </c>
      <c r="H115" s="24">
        <f aca="true" t="shared" si="23" ref="H115:M115">+H50+H67+H74+H111</f>
        <v>1229059.4600000002</v>
      </c>
      <c r="I115" s="24">
        <f t="shared" si="23"/>
        <v>895227.1500000001</v>
      </c>
      <c r="J115" s="24">
        <f t="shared" si="23"/>
        <v>404137.53</v>
      </c>
      <c r="K115" s="24">
        <f t="shared" si="23"/>
        <v>367685.58</v>
      </c>
      <c r="L115" s="24">
        <f t="shared" si="23"/>
        <v>839564.9800000001</v>
      </c>
      <c r="M115" s="24">
        <f t="shared" si="23"/>
        <v>1218130.99</v>
      </c>
      <c r="N115" s="24">
        <f>+N50+N67+N74+N111</f>
        <v>1451504.9</v>
      </c>
      <c r="O115" s="41">
        <f t="shared" si="19"/>
        <v>15953225.860000001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121083.00000000001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16074308.86</v>
      </c>
      <c r="P122" s="45"/>
    </row>
    <row r="123" spans="1:15" ht="18.75" customHeight="1">
      <c r="A123" s="26" t="s">
        <v>118</v>
      </c>
      <c r="B123" s="27">
        <v>198351.97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198351.97</v>
      </c>
    </row>
    <row r="124" spans="1:15" ht="18.75" customHeight="1">
      <c r="A124" s="26" t="s">
        <v>119</v>
      </c>
      <c r="B124" s="27">
        <v>1413295.22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1413295.22</v>
      </c>
    </row>
    <row r="125" spans="1:15" ht="18.75" customHeight="1">
      <c r="A125" s="26" t="s">
        <v>120</v>
      </c>
      <c r="B125" s="38">
        <v>0</v>
      </c>
      <c r="C125" s="27">
        <v>2460768.67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2460768.67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523302.96</v>
      </c>
      <c r="O139" s="39">
        <f t="shared" si="26"/>
        <v>523302.96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937672.17</v>
      </c>
      <c r="O140" s="39">
        <f t="shared" si="26"/>
        <v>937672.17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473804.46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473804.46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966594.91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966594.91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1229059.46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1229059.46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405636.61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405636.61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375524.76</v>
      </c>
      <c r="L147" s="38">
        <v>0</v>
      </c>
      <c r="M147" s="38">
        <v>0</v>
      </c>
      <c r="N147" s="38">
        <v>0</v>
      </c>
      <c r="O147" s="39">
        <f t="shared" si="27"/>
        <v>375524.76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1450092.41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1450092.41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903965.16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903965.16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841029.39</v>
      </c>
      <c r="M152" s="38">
        <v>0</v>
      </c>
      <c r="N152" s="38">
        <v>0</v>
      </c>
      <c r="O152" s="39">
        <f t="shared" si="27"/>
        <v>841029.39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2668558.86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2668558.86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1226651.85</v>
      </c>
      <c r="N154" s="75">
        <v>0</v>
      </c>
      <c r="O154" s="74">
        <f t="shared" si="27"/>
        <v>1226651.85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2019-06-12T17:37:15Z</dcterms:modified>
  <cp:category/>
  <cp:version/>
  <cp:contentType/>
  <cp:contentStatus/>
</cp:coreProperties>
</file>