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<sst xmlns="http://schemas.openxmlformats.org/spreadsheetml/2006/main" count="167" uniqueCount="161">
  <si>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</si>
  <si>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</si>
  <si>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</si>
  <si>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</si>
  <si>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</si>
  <si>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</si>
  <si>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</si>
  <si>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</si>
  <si>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</si>
  <si>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</si>
  <si>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</si>
  <si>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</si>
  <si>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</si>
  <si>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</si>
  <si>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</si>
  <si>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</si>
  <si>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</si>
  <si>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</si>
  <si>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</si>
  <si>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</si>
  <si>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</si>
  <si>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</si>
  <si>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</si>
  <si>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</si>
  <si>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</si>
  <si>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</si>
  <si>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</si>
  <si>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</si>
  <si>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</si>
  <si>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</si>
  <si>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</si>
  <si>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</si>
  <si>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</si>
  <si>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</si>
  <si>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</si>
  <si>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</si>
  <si>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</si>
  <si>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</si>
  <si>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</si>
  <si>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</si>
  <si>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</si>
  <si>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</si>
  <si>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</si>
  <si>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</si>
  <si>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</si>
  <si>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</si>
  <si>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</si>
  <si>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</si>
  <si>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</si>
  <si>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</si>
  <si>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</si>
  <si>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</si>
  <si>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</si>
  <si>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</si>
  <si>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</si>
  <si>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</si>
  <si>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</si>
  <si>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</si>
  <si>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</si>
  <si>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</si>
  <si>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</si>
  <si>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</si>
  <si>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</si>
  <si>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</si>
  <si>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</si>
  <si>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</si>
  <si>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</si>
  <si>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</si>
  <si>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</si>
  <si>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</si>
  <si>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</si>
  <si>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</si>
  <si>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</si>
  <si>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</si>
  <si>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</si>
  <si>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</si>
  <si>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</si>
  <si>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</si>
  <si>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</si>
  <si>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</si>
  <si>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</si>
  <si>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</si>
  <si>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</si>
  <si>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</si>
  <si>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</si>
  <si>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</si>
  <si>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</si>
  <si>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</si>
  <si>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</si>
  <si>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</si>
  <si>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</si>
  <si>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</si>
  <si>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</si>
  <si>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</si>
  <si>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</si>
  <si>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</si>
  <si>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</si>
  <si>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</si>
  <si>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</si>
  <si>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</si>
  <si>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</si>
  <si>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</si>
  <si>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</si>
  <si>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</si>
  <si>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</si>
  <si>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</si>
  <si>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</si>
  <si>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</si>
  <si>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</si>
  <si>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</si>
  <si>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</si>
  <si>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</si>
  <si>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</si>
  <si>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</si>
  <si>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</si>
  <si>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</si>
  <si>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</si>
  <si>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</si>
  <si>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</si>
  <si>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</si>
  <si>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</si>
  <si>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</si>
  <si>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</si>
  <si>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</si>
  <si>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</si>
  <si>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</si>
  <si>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</si>
  <si>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</si>
  <si>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</si>
  <si>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</si>
  <si>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</si>
  <si>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</si>
  <si>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</si>
  <si>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</si>
  <si>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</si>
  <si>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</si>
  <si>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</si>
  <si>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</si>
  <si>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</si>
  <si>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</si>
  <si>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</si>
  <si>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</si>
  <si>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</si>
  <si>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</si>
  <si>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</si>
  <si>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</si>
  <si>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</si>
  <si>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</si>
  <si>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</si>
  <si>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</si>
  <si>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</si>
  <si>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</si>
  <si>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</si>
  <si>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</si>
  <si>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</si>
  <si>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</si>
  <si>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</si>
  <si>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</si>
  <si>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</si>
  <si>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</si>
  <si>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04/06/19 - VENCIMENTO 11/06/19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</si>
</sst>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563388</v>
      </c>
      <c r="C7" s="9">
        <f t="shared" si="0"/>
        <v>752961</v>
      </c>
      <c r="D7" s="9">
        <f t="shared" si="0"/>
        <v>729804</v>
      </c>
      <c r="E7" s="9">
        <f>+E8+E20+E24+E27</f>
        <v>116200</v>
      </c>
      <c r="F7" s="9">
        <f>+F8+F20+F24+F27</f>
        <v>308467</v>
      </c>
      <c r="G7" s="9">
        <f t="shared" si="0"/>
        <v>482779</v>
      </c>
      <c r="H7" s="9">
        <f t="shared" si="0"/>
        <v>348844</v>
      </c>
      <c r="I7" s="9">
        <f t="shared" si="0"/>
        <v>290681</v>
      </c>
      <c r="J7" s="9">
        <f t="shared" si="0"/>
        <v>143358</v>
      </c>
      <c r="K7" s="9">
        <f t="shared" si="0"/>
        <v>147161</v>
      </c>
      <c r="L7" s="9">
        <f t="shared" si="0"/>
        <v>308917</v>
      </c>
      <c r="M7" s="9">
        <f t="shared" si="0"/>
        <v>456333</v>
      </c>
      <c r="N7" s="9">
        <f t="shared" si="0"/>
        <v>496959</v>
      </c>
      <c r="O7" s="9">
        <f t="shared" si="0"/>
        <v>5145852</v>
      </c>
      <c r="P7" s="43"/>
      <c r="Q7"/>
      <c r="R7"/>
    </row>
    <row r="8" spans="1:18" ht="17.25" customHeight="1">
      <c r="A8" s="10" t="s">
        <v>35</v>
      </c>
      <c r="B8" s="11">
        <f>B9+B12+B16</f>
        <v>289794</v>
      </c>
      <c r="C8" s="11">
        <f aca="true" t="shared" si="1" ref="C8:N8">C9+C12+C16</f>
        <v>393869</v>
      </c>
      <c r="D8" s="11">
        <f t="shared" si="1"/>
        <v>353659</v>
      </c>
      <c r="E8" s="11">
        <f>E9+E12+E16</f>
        <v>54714</v>
      </c>
      <c r="F8" s="11">
        <f>F9+F12+F16</f>
        <v>148342</v>
      </c>
      <c r="G8" s="11">
        <f t="shared" si="1"/>
        <v>252875</v>
      </c>
      <c r="H8" s="11">
        <f t="shared" si="1"/>
        <v>190182</v>
      </c>
      <c r="I8" s="11">
        <f t="shared" si="1"/>
        <v>137930</v>
      </c>
      <c r="J8" s="11">
        <f t="shared" si="1"/>
        <v>81144</v>
      </c>
      <c r="K8" s="11">
        <f t="shared" si="1"/>
        <v>80244</v>
      </c>
      <c r="L8" s="11">
        <f t="shared" si="1"/>
        <v>151618</v>
      </c>
      <c r="M8" s="11">
        <f t="shared" si="1"/>
        <v>241354</v>
      </c>
      <c r="N8" s="11">
        <f t="shared" si="1"/>
        <v>279564</v>
      </c>
      <c r="O8" s="11">
        <f aca="true" t="shared" si="2" ref="O8:O27">SUM(B8:N8)</f>
        <v>2655289</v>
      </c>
      <c r="P8"/>
      <c r="Q8"/>
      <c r="R8"/>
    </row>
    <row r="9" spans="1:18" ht="17.25" customHeight="1">
      <c r="A9" s="15" t="s">
        <v>13</v>
      </c>
      <c r="B9" s="13">
        <f>+B10+B11</f>
        <v>32327</v>
      </c>
      <c r="C9" s="13">
        <f aca="true" t="shared" si="3" ref="C9:N9">+C10+C11</f>
        <v>45453</v>
      </c>
      <c r="D9" s="13">
        <f t="shared" si="3"/>
        <v>37346</v>
      </c>
      <c r="E9" s="13">
        <f>+E10+E11</f>
        <v>7265</v>
      </c>
      <c r="F9" s="13">
        <f>+F10+F11</f>
        <v>14407</v>
      </c>
      <c r="G9" s="13">
        <f t="shared" si="3"/>
        <v>27839</v>
      </c>
      <c r="H9" s="13">
        <f t="shared" si="3"/>
        <v>20633</v>
      </c>
      <c r="I9" s="13">
        <f t="shared" si="3"/>
        <v>10834</v>
      </c>
      <c r="J9" s="13">
        <f t="shared" si="3"/>
        <v>5933</v>
      </c>
      <c r="K9" s="13">
        <f t="shared" si="3"/>
        <v>7392</v>
      </c>
      <c r="L9" s="13">
        <f t="shared" si="3"/>
        <v>8822</v>
      </c>
      <c r="M9" s="13">
        <f t="shared" si="3"/>
        <v>17028</v>
      </c>
      <c r="N9" s="13">
        <f t="shared" si="3"/>
        <v>38666</v>
      </c>
      <c r="O9" s="11">
        <f t="shared" si="2"/>
        <v>273945</v>
      </c>
      <c r="P9"/>
      <c r="Q9"/>
      <c r="R9"/>
    </row>
    <row r="10" spans="1:18" ht="17.25" customHeight="1">
      <c r="A10" s="29" t="s">
        <v>14</v>
      </c>
      <c r="B10" s="13">
        <v>32327</v>
      </c>
      <c r="C10" s="13">
        <v>45453</v>
      </c>
      <c r="D10" s="13">
        <v>37346</v>
      </c>
      <c r="E10" s="13">
        <v>7265</v>
      </c>
      <c r="F10" s="13">
        <v>14407</v>
      </c>
      <c r="G10" s="13">
        <v>27839</v>
      </c>
      <c r="H10" s="13">
        <v>20633</v>
      </c>
      <c r="I10" s="13">
        <v>10834</v>
      </c>
      <c r="J10" s="13">
        <v>5933</v>
      </c>
      <c r="K10" s="13">
        <v>7392</v>
      </c>
      <c r="L10" s="13">
        <v>8822</v>
      </c>
      <c r="M10" s="13">
        <v>17028</v>
      </c>
      <c r="N10" s="13">
        <v>38666</v>
      </c>
      <c r="O10" s="11">
        <f t="shared" si="2"/>
        <v>273945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244369</v>
      </c>
      <c r="C12" s="17">
        <f t="shared" si="4"/>
        <v>330050</v>
      </c>
      <c r="D12" s="17">
        <f t="shared" si="4"/>
        <v>300353</v>
      </c>
      <c r="E12" s="17">
        <f>SUM(E13:E15)</f>
        <v>44661</v>
      </c>
      <c r="F12" s="17">
        <f>SUM(F13:F15)</f>
        <v>126626</v>
      </c>
      <c r="G12" s="17">
        <f t="shared" si="4"/>
        <v>213927</v>
      </c>
      <c r="H12" s="17">
        <f t="shared" si="4"/>
        <v>160462</v>
      </c>
      <c r="I12" s="17">
        <f t="shared" si="4"/>
        <v>119158</v>
      </c>
      <c r="J12" s="17">
        <f t="shared" si="4"/>
        <v>70424</v>
      </c>
      <c r="K12" s="17">
        <f t="shared" si="4"/>
        <v>68789</v>
      </c>
      <c r="L12" s="17">
        <f t="shared" si="4"/>
        <v>133535</v>
      </c>
      <c r="M12" s="17">
        <f t="shared" si="4"/>
        <v>211789</v>
      </c>
      <c r="N12" s="17">
        <f t="shared" si="4"/>
        <v>228138</v>
      </c>
      <c r="O12" s="11">
        <f t="shared" si="2"/>
        <v>2252281</v>
      </c>
      <c r="P12"/>
      <c r="Q12"/>
      <c r="R12"/>
    </row>
    <row r="13" spans="1:18" s="60" customFormat="1" ht="17.25" customHeight="1">
      <c r="A13" s="65" t="s">
        <v>16</v>
      </c>
      <c r="B13" s="66">
        <v>104465</v>
      </c>
      <c r="C13" s="66">
        <v>149167</v>
      </c>
      <c r="D13" s="66">
        <v>142518</v>
      </c>
      <c r="E13" s="66">
        <v>22140</v>
      </c>
      <c r="F13" s="66">
        <v>59666</v>
      </c>
      <c r="G13" s="66">
        <v>97306</v>
      </c>
      <c r="H13" s="66">
        <v>70736</v>
      </c>
      <c r="I13" s="66">
        <v>55909</v>
      </c>
      <c r="J13" s="66">
        <v>29623</v>
      </c>
      <c r="K13" s="66">
        <v>30100</v>
      </c>
      <c r="L13" s="66">
        <v>58953</v>
      </c>
      <c r="M13" s="66">
        <v>88917</v>
      </c>
      <c r="N13" s="66">
        <v>94896</v>
      </c>
      <c r="O13" s="67">
        <f t="shared" si="2"/>
        <v>1004396</v>
      </c>
      <c r="P13" s="68"/>
      <c r="Q13" s="69"/>
      <c r="R13"/>
    </row>
    <row r="14" spans="1:18" s="60" customFormat="1" ht="17.25" customHeight="1">
      <c r="A14" s="65" t="s">
        <v>17</v>
      </c>
      <c r="B14" s="66">
        <v>123658</v>
      </c>
      <c r="C14" s="66">
        <v>155526</v>
      </c>
      <c r="D14" s="66">
        <v>139318</v>
      </c>
      <c r="E14" s="66">
        <v>18478</v>
      </c>
      <c r="F14" s="66">
        <v>60630</v>
      </c>
      <c r="G14" s="66">
        <v>102116</v>
      </c>
      <c r="H14" s="66">
        <v>80086</v>
      </c>
      <c r="I14" s="66">
        <v>56958</v>
      </c>
      <c r="J14" s="66">
        <v>37084</v>
      </c>
      <c r="K14" s="66">
        <v>34923</v>
      </c>
      <c r="L14" s="66">
        <v>69153</v>
      </c>
      <c r="M14" s="66">
        <v>110972</v>
      </c>
      <c r="N14" s="66">
        <v>111437</v>
      </c>
      <c r="O14" s="67">
        <f t="shared" si="2"/>
        <v>1100339</v>
      </c>
      <c r="P14" s="68"/>
      <c r="Q14"/>
      <c r="R14"/>
    </row>
    <row r="15" spans="1:18" ht="17.25" customHeight="1">
      <c r="A15" s="14" t="s">
        <v>18</v>
      </c>
      <c r="B15" s="13">
        <v>16246</v>
      </c>
      <c r="C15" s="13">
        <v>25357</v>
      </c>
      <c r="D15" s="13">
        <v>18517</v>
      </c>
      <c r="E15" s="13">
        <v>4043</v>
      </c>
      <c r="F15" s="13">
        <v>6330</v>
      </c>
      <c r="G15" s="13">
        <v>14505</v>
      </c>
      <c r="H15" s="13">
        <v>9640</v>
      </c>
      <c r="I15" s="13">
        <v>6291</v>
      </c>
      <c r="J15" s="13">
        <v>3717</v>
      </c>
      <c r="K15" s="13">
        <v>3766</v>
      </c>
      <c r="L15" s="13">
        <v>5429</v>
      </c>
      <c r="M15" s="13">
        <v>11900</v>
      </c>
      <c r="N15" s="13">
        <v>21805</v>
      </c>
      <c r="O15" s="11">
        <f t="shared" si="2"/>
        <v>147546</v>
      </c>
      <c r="P15"/>
      <c r="Q15"/>
      <c r="R15"/>
    </row>
    <row r="16" spans="1:15" ht="17.25" customHeight="1">
      <c r="A16" s="15" t="s">
        <v>31</v>
      </c>
      <c r="B16" s="13">
        <f>B17+B18+B19</f>
        <v>13098</v>
      </c>
      <c r="C16" s="13">
        <f aca="true" t="shared" si="5" ref="C16:N16">C17+C18+C19</f>
        <v>18366</v>
      </c>
      <c r="D16" s="13">
        <f t="shared" si="5"/>
        <v>15960</v>
      </c>
      <c r="E16" s="13">
        <f>E17+E18+E19</f>
        <v>2788</v>
      </c>
      <c r="F16" s="13">
        <f>F17+F18+F19</f>
        <v>7309</v>
      </c>
      <c r="G16" s="13">
        <f t="shared" si="5"/>
        <v>11109</v>
      </c>
      <c r="H16" s="13">
        <f t="shared" si="5"/>
        <v>9087</v>
      </c>
      <c r="I16" s="13">
        <f t="shared" si="5"/>
        <v>7938</v>
      </c>
      <c r="J16" s="13">
        <f t="shared" si="5"/>
        <v>4787</v>
      </c>
      <c r="K16" s="13">
        <f t="shared" si="5"/>
        <v>4063</v>
      </c>
      <c r="L16" s="13">
        <f t="shared" si="5"/>
        <v>9261</v>
      </c>
      <c r="M16" s="13">
        <f t="shared" si="5"/>
        <v>12537</v>
      </c>
      <c r="N16" s="13">
        <f t="shared" si="5"/>
        <v>12760</v>
      </c>
      <c r="O16" s="11">
        <f t="shared" si="2"/>
        <v>129063</v>
      </c>
    </row>
    <row r="17" spans="1:18" ht="17.25" customHeight="1">
      <c r="A17" s="14" t="s">
        <v>32</v>
      </c>
      <c r="B17" s="13">
        <v>13075</v>
      </c>
      <c r="C17" s="13">
        <v>18335</v>
      </c>
      <c r="D17" s="13">
        <v>15942</v>
      </c>
      <c r="E17" s="13">
        <v>2782</v>
      </c>
      <c r="F17" s="13">
        <v>7303</v>
      </c>
      <c r="G17" s="13">
        <v>11091</v>
      </c>
      <c r="H17" s="13">
        <v>9066</v>
      </c>
      <c r="I17" s="13">
        <v>7928</v>
      </c>
      <c r="J17" s="13">
        <v>4782</v>
      </c>
      <c r="K17" s="13">
        <v>4058</v>
      </c>
      <c r="L17" s="13">
        <v>9247</v>
      </c>
      <c r="M17" s="13">
        <v>12521</v>
      </c>
      <c r="N17" s="13">
        <v>12737</v>
      </c>
      <c r="O17" s="11">
        <f t="shared" si="2"/>
        <v>128867</v>
      </c>
      <c r="P17"/>
      <c r="Q17"/>
      <c r="R17"/>
    </row>
    <row r="18" spans="1:18" ht="17.25" customHeight="1">
      <c r="A18" s="14" t="s">
        <v>33</v>
      </c>
      <c r="B18" s="13">
        <v>13</v>
      </c>
      <c r="C18" s="13">
        <v>17</v>
      </c>
      <c r="D18" s="13">
        <v>4</v>
      </c>
      <c r="E18" s="13">
        <v>6</v>
      </c>
      <c r="F18" s="13">
        <v>2</v>
      </c>
      <c r="G18" s="13">
        <v>5</v>
      </c>
      <c r="H18" s="13">
        <v>8</v>
      </c>
      <c r="I18" s="13">
        <v>6</v>
      </c>
      <c r="J18" s="13">
        <v>2</v>
      </c>
      <c r="K18" s="13">
        <v>2</v>
      </c>
      <c r="L18" s="13">
        <v>5</v>
      </c>
      <c r="M18" s="13">
        <v>4</v>
      </c>
      <c r="N18" s="13">
        <v>9</v>
      </c>
      <c r="O18" s="11">
        <f t="shared" si="2"/>
        <v>83</v>
      </c>
      <c r="P18"/>
      <c r="Q18"/>
      <c r="R18"/>
    </row>
    <row r="19" spans="1:18" ht="17.25" customHeight="1">
      <c r="A19" s="14" t="s">
        <v>34</v>
      </c>
      <c r="B19" s="13">
        <v>10</v>
      </c>
      <c r="C19" s="13">
        <v>14</v>
      </c>
      <c r="D19" s="13">
        <v>14</v>
      </c>
      <c r="E19" s="13">
        <v>0</v>
      </c>
      <c r="F19" s="13">
        <v>4</v>
      </c>
      <c r="G19" s="13">
        <v>13</v>
      </c>
      <c r="H19" s="13">
        <v>13</v>
      </c>
      <c r="I19" s="13">
        <v>4</v>
      </c>
      <c r="J19" s="13">
        <v>3</v>
      </c>
      <c r="K19" s="13">
        <v>3</v>
      </c>
      <c r="L19" s="13">
        <v>9</v>
      </c>
      <c r="M19" s="13">
        <v>12</v>
      </c>
      <c r="N19" s="13">
        <v>14</v>
      </c>
      <c r="O19" s="11">
        <f t="shared" si="2"/>
        <v>113</v>
      </c>
      <c r="P19"/>
      <c r="Q19"/>
      <c r="R19"/>
    </row>
    <row r="20" spans="1:18" ht="17.25" customHeight="1">
      <c r="A20" s="16" t="s">
        <v>19</v>
      </c>
      <c r="B20" s="11">
        <f>+B21+B22+B23</f>
        <v>139355</v>
      </c>
      <c r="C20" s="11">
        <f aca="true" t="shared" si="6" ref="C20:N20">+C21+C22+C23</f>
        <v>163933</v>
      </c>
      <c r="D20" s="11">
        <f t="shared" si="6"/>
        <v>173991</v>
      </c>
      <c r="E20" s="11">
        <f>+E21+E22+E23</f>
        <v>27508</v>
      </c>
      <c r="F20" s="11">
        <f>+F21+F22+F23</f>
        <v>68614</v>
      </c>
      <c r="G20" s="11">
        <f t="shared" si="6"/>
        <v>105557</v>
      </c>
      <c r="H20" s="11">
        <f t="shared" si="6"/>
        <v>80655</v>
      </c>
      <c r="I20" s="11">
        <f t="shared" si="6"/>
        <v>92772</v>
      </c>
      <c r="J20" s="11">
        <f t="shared" si="6"/>
        <v>40662</v>
      </c>
      <c r="K20" s="11">
        <f t="shared" si="6"/>
        <v>41296</v>
      </c>
      <c r="L20" s="11">
        <f t="shared" si="6"/>
        <v>98947</v>
      </c>
      <c r="M20" s="11">
        <f t="shared" si="6"/>
        <v>133926</v>
      </c>
      <c r="N20" s="11">
        <f t="shared" si="6"/>
        <v>109368</v>
      </c>
      <c r="O20" s="11">
        <f t="shared" si="2"/>
        <v>1276584</v>
      </c>
      <c r="P20"/>
      <c r="Q20"/>
      <c r="R20"/>
    </row>
    <row r="21" spans="1:18" s="60" customFormat="1" ht="17.25" customHeight="1">
      <c r="A21" s="54" t="s">
        <v>20</v>
      </c>
      <c r="B21" s="66">
        <v>79169</v>
      </c>
      <c r="C21" s="66">
        <v>101519</v>
      </c>
      <c r="D21" s="66">
        <v>110306</v>
      </c>
      <c r="E21" s="66">
        <v>18529</v>
      </c>
      <c r="F21" s="66">
        <v>42894</v>
      </c>
      <c r="G21" s="66">
        <v>65982</v>
      </c>
      <c r="H21" s="66">
        <v>47452</v>
      </c>
      <c r="I21" s="66">
        <v>56945</v>
      </c>
      <c r="J21" s="66">
        <v>24686</v>
      </c>
      <c r="K21" s="66">
        <v>24475</v>
      </c>
      <c r="L21" s="66">
        <v>56972</v>
      </c>
      <c r="M21" s="66">
        <v>75927</v>
      </c>
      <c r="N21" s="66">
        <v>67124</v>
      </c>
      <c r="O21" s="67">
        <f t="shared" si="2"/>
        <v>771980</v>
      </c>
      <c r="P21" s="68"/>
      <c r="Q21"/>
      <c r="R21"/>
    </row>
    <row r="22" spans="1:18" s="60" customFormat="1" ht="17.25" customHeight="1">
      <c r="A22" s="54" t="s">
        <v>21</v>
      </c>
      <c r="B22" s="66">
        <v>53193</v>
      </c>
      <c r="C22" s="66">
        <v>53291</v>
      </c>
      <c r="D22" s="66">
        <v>55872</v>
      </c>
      <c r="E22" s="66">
        <v>7399</v>
      </c>
      <c r="F22" s="66">
        <v>23024</v>
      </c>
      <c r="G22" s="66">
        <v>34750</v>
      </c>
      <c r="H22" s="66">
        <v>29604</v>
      </c>
      <c r="I22" s="66">
        <v>32370</v>
      </c>
      <c r="J22" s="66">
        <v>14370</v>
      </c>
      <c r="K22" s="66">
        <v>15128</v>
      </c>
      <c r="L22" s="66">
        <v>38596</v>
      </c>
      <c r="M22" s="66">
        <v>51921</v>
      </c>
      <c r="N22" s="66">
        <v>34990</v>
      </c>
      <c r="O22" s="67">
        <f t="shared" si="2"/>
        <v>444508</v>
      </c>
      <c r="P22" s="68"/>
      <c r="Q22"/>
      <c r="R22"/>
    </row>
    <row r="23" spans="1:18" ht="17.25" customHeight="1">
      <c r="A23" s="12" t="s">
        <v>22</v>
      </c>
      <c r="B23" s="13">
        <v>6993</v>
      </c>
      <c r="C23" s="13">
        <v>9123</v>
      </c>
      <c r="D23" s="13">
        <v>7813</v>
      </c>
      <c r="E23" s="13">
        <v>1580</v>
      </c>
      <c r="F23" s="13">
        <v>2696</v>
      </c>
      <c r="G23" s="13">
        <v>4825</v>
      </c>
      <c r="H23" s="13">
        <v>3599</v>
      </c>
      <c r="I23" s="13">
        <v>3457</v>
      </c>
      <c r="J23" s="13">
        <v>1606</v>
      </c>
      <c r="K23" s="13">
        <v>1693</v>
      </c>
      <c r="L23" s="13">
        <v>3379</v>
      </c>
      <c r="M23" s="13">
        <v>6078</v>
      </c>
      <c r="N23" s="13">
        <v>7254</v>
      </c>
      <c r="O23" s="11">
        <f t="shared" si="2"/>
        <v>60096</v>
      </c>
      <c r="P23"/>
      <c r="Q23"/>
      <c r="R23"/>
    </row>
    <row r="24" spans="1:18" ht="17.25" customHeight="1">
      <c r="A24" s="16" t="s">
        <v>23</v>
      </c>
      <c r="B24" s="13">
        <f>+B25+B26</f>
        <v>134239</v>
      </c>
      <c r="C24" s="13">
        <f aca="true" t="shared" si="7" ref="C24:N24">+C25+C26</f>
        <v>195159</v>
      </c>
      <c r="D24" s="13">
        <f t="shared" si="7"/>
        <v>202154</v>
      </c>
      <c r="E24" s="13">
        <f>+E25+E26</f>
        <v>33978</v>
      </c>
      <c r="F24" s="13">
        <f>+F25+F26</f>
        <v>91511</v>
      </c>
      <c r="G24" s="13">
        <f t="shared" si="7"/>
        <v>124347</v>
      </c>
      <c r="H24" s="13">
        <f t="shared" si="7"/>
        <v>78007</v>
      </c>
      <c r="I24" s="13">
        <f t="shared" si="7"/>
        <v>59979</v>
      </c>
      <c r="J24" s="13">
        <f t="shared" si="7"/>
        <v>21552</v>
      </c>
      <c r="K24" s="13">
        <f t="shared" si="7"/>
        <v>25621</v>
      </c>
      <c r="L24" s="13">
        <f t="shared" si="7"/>
        <v>58352</v>
      </c>
      <c r="M24" s="13">
        <f t="shared" si="7"/>
        <v>81053</v>
      </c>
      <c r="N24" s="13">
        <f t="shared" si="7"/>
        <v>101479</v>
      </c>
      <c r="O24" s="11">
        <f t="shared" si="2"/>
        <v>1207431</v>
      </c>
      <c r="P24" s="44"/>
      <c r="Q24"/>
      <c r="R24"/>
    </row>
    <row r="25" spans="1:18" ht="17.25" customHeight="1">
      <c r="A25" s="12" t="s">
        <v>36</v>
      </c>
      <c r="B25" s="13">
        <v>79567</v>
      </c>
      <c r="C25" s="13">
        <v>120692</v>
      </c>
      <c r="D25" s="13">
        <v>126898</v>
      </c>
      <c r="E25" s="13">
        <v>23321</v>
      </c>
      <c r="F25" s="13">
        <v>53504</v>
      </c>
      <c r="G25" s="13">
        <v>79687</v>
      </c>
      <c r="H25" s="13">
        <v>47709</v>
      </c>
      <c r="I25" s="13">
        <v>37551</v>
      </c>
      <c r="J25" s="13">
        <v>14199</v>
      </c>
      <c r="K25" s="13">
        <v>17714</v>
      </c>
      <c r="L25" s="13">
        <v>34188</v>
      </c>
      <c r="M25" s="13">
        <v>51410</v>
      </c>
      <c r="N25" s="13">
        <v>63285</v>
      </c>
      <c r="O25" s="11">
        <f t="shared" si="2"/>
        <v>749725</v>
      </c>
      <c r="P25" s="43"/>
      <c r="Q25"/>
      <c r="R25"/>
    </row>
    <row r="26" spans="1:18" ht="17.25" customHeight="1">
      <c r="A26" s="12" t="s">
        <v>37</v>
      </c>
      <c r="B26" s="13">
        <v>54672</v>
      </c>
      <c r="C26" s="13">
        <v>74467</v>
      </c>
      <c r="D26" s="13">
        <v>75256</v>
      </c>
      <c r="E26" s="13">
        <v>10657</v>
      </c>
      <c r="F26" s="13">
        <v>38007</v>
      </c>
      <c r="G26" s="13">
        <v>44660</v>
      </c>
      <c r="H26" s="13">
        <v>30298</v>
      </c>
      <c r="I26" s="13">
        <v>22428</v>
      </c>
      <c r="J26" s="13">
        <v>7353</v>
      </c>
      <c r="K26" s="13">
        <v>7907</v>
      </c>
      <c r="L26" s="13">
        <v>24164</v>
      </c>
      <c r="M26" s="13">
        <v>29643</v>
      </c>
      <c r="N26" s="13">
        <v>38194</v>
      </c>
      <c r="O26" s="11">
        <f t="shared" si="2"/>
        <v>457706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6548</v>
      </c>
      <c r="O27" s="11">
        <f t="shared" si="2"/>
        <v>6548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35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13763.85</v>
      </c>
      <c r="O37" s="23">
        <f>SUM(B37:N37)</f>
        <v>13763.85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1792308.5999999999</v>
      </c>
      <c r="C49" s="22">
        <f aca="true" t="shared" si="11" ref="C49:N49">+C50+C62</f>
        <v>2684844.63</v>
      </c>
      <c r="D49" s="22">
        <f t="shared" si="11"/>
        <v>2835843.5499999993</v>
      </c>
      <c r="E49" s="22">
        <f t="shared" si="11"/>
        <v>613384.94</v>
      </c>
      <c r="F49" s="22">
        <f t="shared" si="11"/>
        <v>1030200.81</v>
      </c>
      <c r="G49" s="22">
        <f t="shared" si="11"/>
        <v>1648905.3</v>
      </c>
      <c r="H49" s="22">
        <f t="shared" si="11"/>
        <v>1286719.8100000003</v>
      </c>
      <c r="I49" s="22">
        <f>+I50+I62</f>
        <v>1007958.9700000001</v>
      </c>
      <c r="J49" s="22">
        <f t="shared" si="11"/>
        <v>439955.87</v>
      </c>
      <c r="K49" s="22">
        <f>+K50+K62</f>
        <v>411283.71</v>
      </c>
      <c r="L49" s="22">
        <f>+L50+L62</f>
        <v>882094.5700000001</v>
      </c>
      <c r="M49" s="22">
        <f>+M50+M62</f>
        <v>1336729.11</v>
      </c>
      <c r="N49" s="22">
        <f t="shared" si="11"/>
        <v>1640167.8100000003</v>
      </c>
      <c r="O49" s="22">
        <f>SUM(B49:N49)</f>
        <v>17610397.68</v>
      </c>
      <c r="P49"/>
      <c r="Q49"/>
      <c r="R49"/>
    </row>
    <row r="50" spans="1:18" ht="17.25" customHeight="1">
      <c r="A50" s="16" t="s">
        <v>55</v>
      </c>
      <c r="B50" s="23">
        <f>SUM(B51:B61)</f>
        <v>1775608.91</v>
      </c>
      <c r="C50" s="23">
        <f aca="true" t="shared" si="12" ref="C50:N50">SUM(C51:C61)</f>
        <v>2661693.06</v>
      </c>
      <c r="D50" s="23">
        <f t="shared" si="12"/>
        <v>2827735.0399999996</v>
      </c>
      <c r="E50" s="23">
        <f t="shared" si="12"/>
        <v>613384.94</v>
      </c>
      <c r="F50" s="23">
        <f t="shared" si="12"/>
        <v>1017690.4</v>
      </c>
      <c r="G50" s="23">
        <f t="shared" si="12"/>
        <v>1625824.23</v>
      </c>
      <c r="H50" s="23">
        <f t="shared" si="12"/>
        <v>1286719.8100000003</v>
      </c>
      <c r="I50" s="23">
        <f>SUM(I51:I61)</f>
        <v>999220.9600000001</v>
      </c>
      <c r="J50" s="23">
        <f t="shared" si="12"/>
        <v>438456.8</v>
      </c>
      <c r="K50" s="23">
        <f>SUM(K51:K61)</f>
        <v>403444.53</v>
      </c>
      <c r="L50" s="23">
        <f>SUM(L51:L61)</f>
        <v>880630.16</v>
      </c>
      <c r="M50" s="23">
        <f>SUM(M51:M61)</f>
        <v>1328208.25</v>
      </c>
      <c r="N50" s="23">
        <f t="shared" si="12"/>
        <v>1630210.2400000002</v>
      </c>
      <c r="O50" s="23">
        <f>SUM(B50:N50)</f>
        <v>17488827.330000002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1771517.23</v>
      </c>
      <c r="C51" s="23">
        <f t="shared" si="13"/>
        <v>2655919.34</v>
      </c>
      <c r="D51" s="23">
        <f t="shared" si="13"/>
        <v>2821349.28</v>
      </c>
      <c r="E51" s="23">
        <f t="shared" si="13"/>
        <v>613384.94</v>
      </c>
      <c r="F51" s="23">
        <f t="shared" si="13"/>
        <v>1015473.36</v>
      </c>
      <c r="G51" s="23">
        <f t="shared" si="13"/>
        <v>1622378.83</v>
      </c>
      <c r="H51" s="23">
        <f t="shared" si="13"/>
        <v>1277955.11</v>
      </c>
      <c r="I51" s="23">
        <f t="shared" si="13"/>
        <v>995844.04</v>
      </c>
      <c r="J51" s="23">
        <f t="shared" si="13"/>
        <v>437112.88</v>
      </c>
      <c r="K51" s="23">
        <f t="shared" si="13"/>
        <v>402220.45</v>
      </c>
      <c r="L51" s="23">
        <f t="shared" si="13"/>
        <v>878374.6</v>
      </c>
      <c r="M51" s="23">
        <f t="shared" si="13"/>
        <v>1325601.73</v>
      </c>
      <c r="N51" s="23">
        <f t="shared" si="13"/>
        <v>1612731.35</v>
      </c>
      <c r="O51" s="23">
        <f>SUM(B51:N51)</f>
        <v>17429863.14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13763.85</v>
      </c>
      <c r="O55" s="23">
        <f>SUM(B55:N55)</f>
        <v>13763.85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9957.57</v>
      </c>
      <c r="O62" s="36">
        <f>SUM(B62:N62)</f>
        <v>121570.35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-314989.77999999997</v>
      </c>
      <c r="C66" s="35">
        <f t="shared" si="14"/>
        <v>-226686.85</v>
      </c>
      <c r="D66" s="35">
        <f t="shared" si="14"/>
        <v>-256475.43</v>
      </c>
      <c r="E66" s="35">
        <f t="shared" si="14"/>
        <v>-146874.19</v>
      </c>
      <c r="F66" s="35">
        <f t="shared" si="14"/>
        <v>-73420.1</v>
      </c>
      <c r="G66" s="35">
        <f t="shared" si="14"/>
        <v>-372163.54</v>
      </c>
      <c r="H66" s="35">
        <f t="shared" si="14"/>
        <v>-100735.73</v>
      </c>
      <c r="I66" s="35">
        <f t="shared" si="14"/>
        <v>-272337.25</v>
      </c>
      <c r="J66" s="35">
        <f t="shared" si="14"/>
        <v>-57600.71</v>
      </c>
      <c r="K66" s="35">
        <f t="shared" si="14"/>
        <v>-75263.36</v>
      </c>
      <c r="L66" s="35">
        <f t="shared" si="14"/>
        <v>-104381.07999999999</v>
      </c>
      <c r="M66" s="35">
        <f t="shared" si="14"/>
        <v>-176327.44</v>
      </c>
      <c r="N66" s="35">
        <f t="shared" si="14"/>
        <v>-182090.12</v>
      </c>
      <c r="O66" s="35">
        <f aca="true" t="shared" si="15" ref="O66:O74">SUM(B66:N66)</f>
        <v>-2359345.58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-298951.36</v>
      </c>
      <c r="C67" s="35">
        <f t="shared" si="16"/>
        <v>-203384.19</v>
      </c>
      <c r="D67" s="35">
        <f t="shared" si="16"/>
        <v>-233362.09999999998</v>
      </c>
      <c r="E67" s="35">
        <f t="shared" si="16"/>
        <v>-31239.5</v>
      </c>
      <c r="F67" s="35">
        <f t="shared" si="16"/>
        <v>-61950.1</v>
      </c>
      <c r="G67" s="35">
        <f t="shared" si="16"/>
        <v>-356728.8</v>
      </c>
      <c r="H67" s="35">
        <f t="shared" si="16"/>
        <v>-88872.4</v>
      </c>
      <c r="I67" s="35">
        <f t="shared" si="16"/>
        <v>-262596.72</v>
      </c>
      <c r="J67" s="35">
        <f t="shared" si="16"/>
        <v>-53032.29</v>
      </c>
      <c r="K67" s="35">
        <f t="shared" si="16"/>
        <v>-70694.94</v>
      </c>
      <c r="L67" s="35">
        <f t="shared" si="16"/>
        <v>-95097.4</v>
      </c>
      <c r="M67" s="35">
        <f t="shared" si="16"/>
        <v>-162426.39</v>
      </c>
      <c r="N67" s="35">
        <f t="shared" si="16"/>
        <v>-166263.8</v>
      </c>
      <c r="O67" s="35">
        <f t="shared" si="15"/>
        <v>-2084599.9899999995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-139006.1</v>
      </c>
      <c r="C68" s="57">
        <f aca="true" t="shared" si="17" ref="C68:N68">-ROUND(C9*$D$3,2)</f>
        <v>-195447.9</v>
      </c>
      <c r="D68" s="57">
        <f t="shared" si="17"/>
        <v>-160587.8</v>
      </c>
      <c r="E68" s="57">
        <f t="shared" si="17"/>
        <v>-31239.5</v>
      </c>
      <c r="F68" s="57">
        <f t="shared" si="17"/>
        <v>-61950.1</v>
      </c>
      <c r="G68" s="57">
        <f t="shared" si="17"/>
        <v>-119707.7</v>
      </c>
      <c r="H68" s="57">
        <f>-ROUND((H9+H29)*$D$3,2)</f>
        <v>-88872.4</v>
      </c>
      <c r="I68" s="57">
        <f t="shared" si="17"/>
        <v>-46586.2</v>
      </c>
      <c r="J68" s="57">
        <f t="shared" si="17"/>
        <v>-25511.9</v>
      </c>
      <c r="K68" s="57">
        <f t="shared" si="17"/>
        <v>-31785.6</v>
      </c>
      <c r="L68" s="57">
        <f t="shared" si="17"/>
        <v>-37934.6</v>
      </c>
      <c r="M68" s="57">
        <f t="shared" si="17"/>
        <v>-73220.4</v>
      </c>
      <c r="N68" s="57">
        <f t="shared" si="17"/>
        <v>-166263.8</v>
      </c>
      <c r="O68" s="57">
        <f t="shared" si="15"/>
        <v>-1178114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-51.6</v>
      </c>
      <c r="C70" s="35">
        <v>-21.5</v>
      </c>
      <c r="D70" s="19">
        <v>-133.3</v>
      </c>
      <c r="E70" s="19">
        <v>0</v>
      </c>
      <c r="F70" s="19">
        <v>0</v>
      </c>
      <c r="G70" s="19">
        <v>-236.5</v>
      </c>
      <c r="H70" s="19">
        <v>0</v>
      </c>
      <c r="I70" s="19">
        <v>-352.6</v>
      </c>
      <c r="J70" s="35">
        <v>-18.35</v>
      </c>
      <c r="K70" s="19">
        <v>-25.94</v>
      </c>
      <c r="L70" s="19">
        <v>-38.12</v>
      </c>
      <c r="M70" s="19">
        <v>-59.49</v>
      </c>
      <c r="N70" s="19">
        <v>0</v>
      </c>
      <c r="O70" s="35">
        <f t="shared" si="15"/>
        <v>-937.4000000000001</v>
      </c>
      <c r="P70"/>
      <c r="Q70"/>
      <c r="R70"/>
    </row>
    <row r="71" spans="1:18" ht="18.75" customHeight="1">
      <c r="A71" s="12" t="s">
        <v>71</v>
      </c>
      <c r="B71" s="35">
        <v>-7568</v>
      </c>
      <c r="C71" s="35">
        <v>-1384.6</v>
      </c>
      <c r="D71" s="19">
        <v>-3173.4</v>
      </c>
      <c r="E71" s="19">
        <v>0</v>
      </c>
      <c r="F71" s="19">
        <v>0</v>
      </c>
      <c r="G71" s="19">
        <v>-3784</v>
      </c>
      <c r="H71" s="19">
        <v>0</v>
      </c>
      <c r="I71" s="19">
        <v>-3121.8</v>
      </c>
      <c r="J71" s="35">
        <v>-346.46</v>
      </c>
      <c r="K71" s="19">
        <v>-489.82</v>
      </c>
      <c r="L71" s="19">
        <v>-719.62</v>
      </c>
      <c r="M71" s="19">
        <v>-1123</v>
      </c>
      <c r="N71" s="19">
        <v>0</v>
      </c>
      <c r="O71" s="35">
        <f t="shared" si="15"/>
        <v>-21710.699999999997</v>
      </c>
      <c r="P71"/>
      <c r="Q71"/>
      <c r="R71"/>
    </row>
    <row r="72" spans="1:18" ht="18.75" customHeight="1">
      <c r="A72" s="12" t="s">
        <v>72</v>
      </c>
      <c r="B72" s="35">
        <v>-152325.66</v>
      </c>
      <c r="C72" s="35">
        <v>-6530.19</v>
      </c>
      <c r="D72" s="19">
        <v>-69467.6</v>
      </c>
      <c r="E72" s="19">
        <v>0</v>
      </c>
      <c r="F72" s="19">
        <v>0</v>
      </c>
      <c r="G72" s="19">
        <v>-233000.6</v>
      </c>
      <c r="H72" s="19">
        <v>0</v>
      </c>
      <c r="I72" s="19">
        <v>-212536.12</v>
      </c>
      <c r="J72" s="35">
        <v>-27155.58</v>
      </c>
      <c r="K72" s="19">
        <v>-38393.58</v>
      </c>
      <c r="L72" s="19">
        <v>-56405.06</v>
      </c>
      <c r="M72" s="19">
        <v>-88023.5</v>
      </c>
      <c r="N72" s="19">
        <v>0</v>
      </c>
      <c r="O72" s="35">
        <f t="shared" si="15"/>
        <v>-883837.8899999999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1477318.8199999998</v>
      </c>
      <c r="C114" s="24">
        <f t="shared" si="20"/>
        <v>2458157.78</v>
      </c>
      <c r="D114" s="24">
        <f t="shared" si="20"/>
        <v>2579368.119999999</v>
      </c>
      <c r="E114" s="24">
        <f t="shared" si="20"/>
        <v>466510.74999999994</v>
      </c>
      <c r="F114" s="24">
        <f t="shared" si="20"/>
        <v>956780.7100000001</v>
      </c>
      <c r="G114" s="24">
        <f t="shared" si="20"/>
        <v>1276741.76</v>
      </c>
      <c r="H114" s="24">
        <f aca="true" t="shared" si="21" ref="H114:M114">+H115+H116</f>
        <v>1185984.0800000003</v>
      </c>
      <c r="I114" s="24">
        <f t="shared" si="21"/>
        <v>735621.7200000001</v>
      </c>
      <c r="J114" s="24">
        <f t="shared" si="21"/>
        <v>382355.16000000003</v>
      </c>
      <c r="K114" s="24">
        <f t="shared" si="21"/>
        <v>336020.35000000003</v>
      </c>
      <c r="L114" s="24">
        <f t="shared" si="21"/>
        <v>777713.49</v>
      </c>
      <c r="M114" s="24">
        <f t="shared" si="21"/>
        <v>1160401.67</v>
      </c>
      <c r="N114" s="24">
        <f>+N115+N116</f>
        <v>1458077.6900000002</v>
      </c>
      <c r="O114" s="41">
        <f t="shared" si="19"/>
        <v>15251052.1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1460619.13</v>
      </c>
      <c r="C115" s="24">
        <f t="shared" si="22"/>
        <v>2435006.21</v>
      </c>
      <c r="D115" s="24">
        <f t="shared" si="22"/>
        <v>2571259.6099999994</v>
      </c>
      <c r="E115" s="24">
        <f t="shared" si="22"/>
        <v>466510.74999999994</v>
      </c>
      <c r="F115" s="24">
        <f t="shared" si="22"/>
        <v>944270.3</v>
      </c>
      <c r="G115" s="24">
        <f t="shared" si="22"/>
        <v>1253660.69</v>
      </c>
      <c r="H115" s="24">
        <f aca="true" t="shared" si="23" ref="H115:M115">+H50+H67+H74+H111</f>
        <v>1185984.0800000003</v>
      </c>
      <c r="I115" s="24">
        <f t="shared" si="23"/>
        <v>726883.7100000001</v>
      </c>
      <c r="J115" s="24">
        <f t="shared" si="23"/>
        <v>380856.09</v>
      </c>
      <c r="K115" s="24">
        <f t="shared" si="23"/>
        <v>328181.17000000004</v>
      </c>
      <c r="L115" s="24">
        <f t="shared" si="23"/>
        <v>776249.08</v>
      </c>
      <c r="M115" s="24">
        <f t="shared" si="23"/>
        <v>1151880.8099999998</v>
      </c>
      <c r="N115" s="24">
        <f>+N50+N67+N74+N111</f>
        <v>1448120.12</v>
      </c>
      <c r="O115" s="41">
        <f t="shared" si="19"/>
        <v>15129481.75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9957.57</v>
      </c>
      <c r="O116" s="41">
        <f t="shared" si="19"/>
        <v>121570.35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15251052.110000001</v>
      </c>
      <c r="P122" s="45"/>
    </row>
    <row r="123" spans="1:15" ht="18.75" customHeight="1">
      <c r="A123" s="26" t="s">
        <v>118</v>
      </c>
      <c r="B123" s="27">
        <v>179386.82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179386.82</v>
      </c>
    </row>
    <row r="124" spans="1:15" ht="18.75" customHeight="1">
      <c r="A124" s="26" t="s">
        <v>119</v>
      </c>
      <c r="B124" s="27">
        <v>1297931.99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1297931.99</v>
      </c>
    </row>
    <row r="125" spans="1:15" ht="18.75" customHeight="1">
      <c r="A125" s="26" t="s">
        <v>120</v>
      </c>
      <c r="B125" s="38">
        <v>0</v>
      </c>
      <c r="C125" s="27">
        <v>2458157.78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2458157.78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528819.01</v>
      </c>
      <c r="O139" s="39">
        <f t="shared" si="26"/>
        <v>528819.01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929258.68</v>
      </c>
      <c r="O140" s="39">
        <f t="shared" si="26"/>
        <v>929258.68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466510.75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466510.75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956780.72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956780.72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1185984.08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1185984.08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382355.16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382355.16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336020.35</v>
      </c>
      <c r="L147" s="38">
        <v>0</v>
      </c>
      <c r="M147" s="38">
        <v>0</v>
      </c>
      <c r="N147" s="38">
        <v>0</v>
      </c>
      <c r="O147" s="39">
        <f t="shared" si="27"/>
        <v>336020.35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1276741.76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1276741.76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735621.72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735621.72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777713.49</v>
      </c>
      <c r="M152" s="38">
        <v>0</v>
      </c>
      <c r="N152" s="38">
        <v>0</v>
      </c>
      <c r="O152" s="39">
        <f t="shared" si="27"/>
        <v>777713.49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2579368.13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2579368.13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1160401.67</v>
      </c>
      <c r="N154" s="75">
        <v>0</v>
      </c>
      <c r="O154" s="74">
        <f t="shared" si="27"/>
        <v>1160401.67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2019-06-10T18:08:44Z</dcterms:modified>
  <cp:category/>
  <cp:version/>
  <cp:contentType/>
  <cp:contentStatus/>
</cp:coreProperties>
</file>