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<sst xmlns="http://schemas.openxmlformats.org/spreadsheetml/2006/main" count="167" uniqueCount="161">
  <si>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</si>
  <si>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</si>
  <si>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</si>
  <si>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</si>
  <si>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</si>
  <si>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</si>
  <si>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</si>
  <si>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</si>
  <si>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</si>
  <si>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</si>
  <si>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</si>
  <si>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</si>
  <si>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</si>
  <si>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</si>
  <si>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</si>
  <si>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</si>
  <si>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</si>
  <si>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</si>
  <si>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</si>
  <si>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</si>
  <si>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</si>
  <si>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</si>
  <si>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</si>
  <si>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</si>
  <si>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</si>
  <si>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</si>
  <si>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</si>
  <si>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</si>
  <si>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</si>
  <si>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</si>
  <si>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</si>
  <si>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</si>
  <si>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</si>
  <si>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</si>
  <si>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</si>
  <si>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</si>
  <si>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</si>
  <si>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</si>
  <si>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</si>
  <si>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</si>
  <si>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</si>
  <si>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</si>
  <si>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</si>
  <si>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</si>
  <si>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</si>
  <si>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</si>
  <si>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</si>
  <si>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</si>
  <si>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</si>
  <si>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</si>
  <si>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</si>
  <si>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</si>
  <si>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</si>
  <si>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</si>
  <si>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</si>
  <si>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</si>
  <si>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</si>
  <si>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</si>
  <si>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</si>
  <si>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</si>
  <si>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</si>
  <si>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</si>
  <si>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</si>
  <si>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</si>
  <si>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</si>
  <si>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</si>
  <si>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</si>
  <si>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</si>
  <si>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</si>
  <si>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</si>
  <si>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</si>
  <si>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</si>
  <si>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</si>
  <si>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</si>
  <si>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</si>
  <si>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</si>
  <si>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</si>
  <si>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</si>
  <si>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</si>
  <si>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</si>
  <si>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</si>
  <si>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</si>
  <si>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</si>
  <si>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</si>
  <si>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</si>
  <si>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</si>
  <si>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</si>
  <si>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</si>
  <si>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</si>
  <si>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</si>
  <si>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</si>
  <si>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</si>
  <si>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</si>
  <si>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</si>
  <si>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</si>
  <si>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</si>
  <si>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</si>
  <si>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</si>
  <si>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</si>
  <si>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</si>
  <si>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</si>
  <si>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</si>
  <si>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</si>
  <si>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</si>
  <si>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</si>
  <si>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</si>
  <si>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</si>
  <si>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</si>
  <si>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</si>
  <si>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</si>
  <si>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</si>
  <si>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</si>
  <si>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</si>
  <si>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</si>
  <si>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</si>
  <si>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</si>
  <si>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</si>
  <si>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</si>
  <si>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</si>
  <si>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</si>
  <si>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</si>
  <si>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</si>
  <si>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</si>
  <si>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</si>
  <si>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</si>
  <si>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</si>
  <si>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</si>
  <si>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</si>
  <si>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</si>
  <si>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</si>
  <si>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</si>
  <si>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</si>
  <si>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</si>
  <si>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</si>
  <si>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</si>
  <si>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</si>
  <si>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</si>
  <si>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</si>
  <si>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</si>
  <si>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</si>
  <si>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</si>
  <si>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</si>
  <si>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</si>
  <si>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</si>
  <si>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</si>
  <si>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</si>
  <si>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</si>
  <si>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</si>
  <si>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</si>
  <si>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</si>
  <si>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</si>
  <si>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</si>
  <si>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</si>
  <si>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</si>
  <si>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</si>
  <si>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</si>
  <si>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</si>
  <si>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</si>
  <si>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</si>
  <si>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</si>
  <si>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01/06/19 - VENCIMENTO 07/06/19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</si>
</sst>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301558</v>
      </c>
      <c r="C7" s="9">
        <f t="shared" si="0"/>
        <v>397706</v>
      </c>
      <c r="D7" s="9">
        <f t="shared" si="0"/>
        <v>401485</v>
      </c>
      <c r="E7" s="9">
        <f>+E8+E20+E24+E27</f>
        <v>55267</v>
      </c>
      <c r="F7" s="9">
        <f>+F8+F20+F24+F27</f>
        <v>173566</v>
      </c>
      <c r="G7" s="9">
        <f t="shared" si="0"/>
        <v>227988</v>
      </c>
      <c r="H7" s="9">
        <f t="shared" si="0"/>
        <v>172400</v>
      </c>
      <c r="I7" s="9">
        <f t="shared" si="0"/>
        <v>161713</v>
      </c>
      <c r="J7" s="9">
        <f t="shared" si="0"/>
        <v>50584</v>
      </c>
      <c r="K7" s="9">
        <f t="shared" si="0"/>
        <v>78420</v>
      </c>
      <c r="L7" s="9">
        <f t="shared" si="0"/>
        <v>179930</v>
      </c>
      <c r="M7" s="9">
        <f t="shared" si="0"/>
        <v>243086</v>
      </c>
      <c r="N7" s="9">
        <f t="shared" si="0"/>
        <v>227464</v>
      </c>
      <c r="O7" s="9">
        <f t="shared" si="0"/>
        <v>2671167</v>
      </c>
      <c r="P7" s="43"/>
      <c r="Q7"/>
      <c r="R7"/>
    </row>
    <row r="8" spans="1:18" ht="17.25" customHeight="1">
      <c r="A8" s="10" t="s">
        <v>35</v>
      </c>
      <c r="B8" s="11">
        <f>B9+B12+B16</f>
        <v>157100</v>
      </c>
      <c r="C8" s="11">
        <f aca="true" t="shared" si="1" ref="C8:N8">C9+C12+C16</f>
        <v>215500</v>
      </c>
      <c r="D8" s="11">
        <f t="shared" si="1"/>
        <v>203353</v>
      </c>
      <c r="E8" s="11">
        <f>E9+E12+E16</f>
        <v>26822</v>
      </c>
      <c r="F8" s="11">
        <f>F9+F12+F16</f>
        <v>88628</v>
      </c>
      <c r="G8" s="11">
        <f t="shared" si="1"/>
        <v>123784</v>
      </c>
      <c r="H8" s="11">
        <f t="shared" si="1"/>
        <v>95796</v>
      </c>
      <c r="I8" s="11">
        <f t="shared" si="1"/>
        <v>78392</v>
      </c>
      <c r="J8" s="11">
        <f t="shared" si="1"/>
        <v>27894</v>
      </c>
      <c r="K8" s="11">
        <f t="shared" si="1"/>
        <v>44384</v>
      </c>
      <c r="L8" s="11">
        <f t="shared" si="1"/>
        <v>92936</v>
      </c>
      <c r="M8" s="11">
        <f t="shared" si="1"/>
        <v>130972</v>
      </c>
      <c r="N8" s="11">
        <f t="shared" si="1"/>
        <v>132467</v>
      </c>
      <c r="O8" s="11">
        <f aca="true" t="shared" si="2" ref="O8:O27">SUM(B8:N8)</f>
        <v>1418028</v>
      </c>
      <c r="P8"/>
      <c r="Q8"/>
      <c r="R8"/>
    </row>
    <row r="9" spans="1:18" ht="17.25" customHeight="1">
      <c r="A9" s="15" t="s">
        <v>13</v>
      </c>
      <c r="B9" s="13">
        <f>+B10+B11</f>
        <v>25388</v>
      </c>
      <c r="C9" s="13">
        <f aca="true" t="shared" si="3" ref="C9:N9">+C10+C11</f>
        <v>36926</v>
      </c>
      <c r="D9" s="13">
        <f t="shared" si="3"/>
        <v>32090</v>
      </c>
      <c r="E9" s="13">
        <f>+E10+E11</f>
        <v>5098</v>
      </c>
      <c r="F9" s="13">
        <f>+F10+F11</f>
        <v>13061</v>
      </c>
      <c r="G9" s="13">
        <f t="shared" si="3"/>
        <v>19179</v>
      </c>
      <c r="H9" s="13">
        <f t="shared" si="3"/>
        <v>13726</v>
      </c>
      <c r="I9" s="13">
        <f t="shared" si="3"/>
        <v>8936</v>
      </c>
      <c r="J9" s="13">
        <f t="shared" si="3"/>
        <v>2395</v>
      </c>
      <c r="K9" s="13">
        <f t="shared" si="3"/>
        <v>5336</v>
      </c>
      <c r="L9" s="13">
        <f t="shared" si="3"/>
        <v>7982</v>
      </c>
      <c r="M9" s="13">
        <f t="shared" si="3"/>
        <v>12512</v>
      </c>
      <c r="N9" s="13">
        <f t="shared" si="3"/>
        <v>24347</v>
      </c>
      <c r="O9" s="11">
        <f t="shared" si="2"/>
        <v>206976</v>
      </c>
      <c r="P9"/>
      <c r="Q9"/>
      <c r="R9"/>
    </row>
    <row r="10" spans="1:18" ht="17.25" customHeight="1">
      <c r="A10" s="29" t="s">
        <v>14</v>
      </c>
      <c r="B10" s="13">
        <v>25388</v>
      </c>
      <c r="C10" s="13">
        <v>36926</v>
      </c>
      <c r="D10" s="13">
        <v>32090</v>
      </c>
      <c r="E10" s="13">
        <v>5098</v>
      </c>
      <c r="F10" s="13">
        <v>13061</v>
      </c>
      <c r="G10" s="13">
        <v>19179</v>
      </c>
      <c r="H10" s="13">
        <v>13726</v>
      </c>
      <c r="I10" s="13">
        <v>8936</v>
      </c>
      <c r="J10" s="13">
        <v>2395</v>
      </c>
      <c r="K10" s="13">
        <v>5336</v>
      </c>
      <c r="L10" s="13">
        <v>7982</v>
      </c>
      <c r="M10" s="13">
        <v>12512</v>
      </c>
      <c r="N10" s="13">
        <v>24347</v>
      </c>
      <c r="O10" s="11">
        <f t="shared" si="2"/>
        <v>206976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123478</v>
      </c>
      <c r="C12" s="17">
        <f t="shared" si="4"/>
        <v>167326</v>
      </c>
      <c r="D12" s="17">
        <f t="shared" si="4"/>
        <v>161044</v>
      </c>
      <c r="E12" s="17">
        <f>SUM(E13:E15)</f>
        <v>20141</v>
      </c>
      <c r="F12" s="17">
        <f>SUM(F13:F15)</f>
        <v>70871</v>
      </c>
      <c r="G12" s="17">
        <f t="shared" si="4"/>
        <v>98436</v>
      </c>
      <c r="H12" s="17">
        <f t="shared" si="4"/>
        <v>76633</v>
      </c>
      <c r="I12" s="17">
        <f t="shared" si="4"/>
        <v>64236</v>
      </c>
      <c r="J12" s="17">
        <f t="shared" si="4"/>
        <v>23581</v>
      </c>
      <c r="K12" s="17">
        <f t="shared" si="4"/>
        <v>36537</v>
      </c>
      <c r="L12" s="17">
        <f t="shared" si="4"/>
        <v>78611</v>
      </c>
      <c r="M12" s="17">
        <f t="shared" si="4"/>
        <v>110731</v>
      </c>
      <c r="N12" s="17">
        <f t="shared" si="4"/>
        <v>101706</v>
      </c>
      <c r="O12" s="11">
        <f t="shared" si="2"/>
        <v>1133331</v>
      </c>
      <c r="P12"/>
      <c r="Q12"/>
      <c r="R12"/>
    </row>
    <row r="13" spans="1:18" s="60" customFormat="1" ht="17.25" customHeight="1">
      <c r="A13" s="65" t="s">
        <v>16</v>
      </c>
      <c r="B13" s="66">
        <v>55117</v>
      </c>
      <c r="C13" s="66">
        <v>80194</v>
      </c>
      <c r="D13" s="66">
        <v>78707</v>
      </c>
      <c r="E13" s="66">
        <v>10707</v>
      </c>
      <c r="F13" s="66">
        <v>34299</v>
      </c>
      <c r="G13" s="66">
        <v>46972</v>
      </c>
      <c r="H13" s="66">
        <v>33324</v>
      </c>
      <c r="I13" s="66">
        <v>29867</v>
      </c>
      <c r="J13" s="66">
        <v>9224</v>
      </c>
      <c r="K13" s="66">
        <v>15134</v>
      </c>
      <c r="L13" s="66">
        <v>33744</v>
      </c>
      <c r="M13" s="66">
        <v>44880</v>
      </c>
      <c r="N13" s="66">
        <v>41795</v>
      </c>
      <c r="O13" s="67">
        <f t="shared" si="2"/>
        <v>513964</v>
      </c>
      <c r="P13" s="68"/>
      <c r="Q13" s="69"/>
      <c r="R13"/>
    </row>
    <row r="14" spans="1:18" s="60" customFormat="1" ht="17.25" customHeight="1">
      <c r="A14" s="65" t="s">
        <v>17</v>
      </c>
      <c r="B14" s="66">
        <v>63437</v>
      </c>
      <c r="C14" s="66">
        <v>79744</v>
      </c>
      <c r="D14" s="66">
        <v>76939</v>
      </c>
      <c r="E14" s="66">
        <v>8535</v>
      </c>
      <c r="F14" s="66">
        <v>34661</v>
      </c>
      <c r="G14" s="66">
        <v>47536</v>
      </c>
      <c r="H14" s="66">
        <v>40701</v>
      </c>
      <c r="I14" s="66">
        <v>32315</v>
      </c>
      <c r="J14" s="66">
        <v>13771</v>
      </c>
      <c r="K14" s="66">
        <v>20288</v>
      </c>
      <c r="L14" s="66">
        <v>42983</v>
      </c>
      <c r="M14" s="66">
        <v>62525</v>
      </c>
      <c r="N14" s="66">
        <v>53915</v>
      </c>
      <c r="O14" s="67">
        <f t="shared" si="2"/>
        <v>577350</v>
      </c>
      <c r="P14" s="68"/>
      <c r="Q14"/>
      <c r="R14"/>
    </row>
    <row r="15" spans="1:18" ht="17.25" customHeight="1">
      <c r="A15" s="14" t="s">
        <v>18</v>
      </c>
      <c r="B15" s="13">
        <v>4924</v>
      </c>
      <c r="C15" s="13">
        <v>7388</v>
      </c>
      <c r="D15" s="13">
        <v>5398</v>
      </c>
      <c r="E15" s="13">
        <v>899</v>
      </c>
      <c r="F15" s="13">
        <v>1911</v>
      </c>
      <c r="G15" s="13">
        <v>3928</v>
      </c>
      <c r="H15" s="13">
        <v>2608</v>
      </c>
      <c r="I15" s="13">
        <v>2054</v>
      </c>
      <c r="J15" s="13">
        <v>586</v>
      </c>
      <c r="K15" s="13">
        <v>1115</v>
      </c>
      <c r="L15" s="13">
        <v>1884</v>
      </c>
      <c r="M15" s="13">
        <v>3326</v>
      </c>
      <c r="N15" s="13">
        <v>5996</v>
      </c>
      <c r="O15" s="11">
        <f t="shared" si="2"/>
        <v>42017</v>
      </c>
      <c r="P15"/>
      <c r="Q15"/>
      <c r="R15"/>
    </row>
    <row r="16" spans="1:15" ht="17.25" customHeight="1">
      <c r="A16" s="15" t="s">
        <v>31</v>
      </c>
      <c r="B16" s="13">
        <f>B17+B18+B19</f>
        <v>8234</v>
      </c>
      <c r="C16" s="13">
        <f aca="true" t="shared" si="5" ref="C16:N16">C17+C18+C19</f>
        <v>11248</v>
      </c>
      <c r="D16" s="13">
        <f t="shared" si="5"/>
        <v>10219</v>
      </c>
      <c r="E16" s="13">
        <f>E17+E18+E19</f>
        <v>1583</v>
      </c>
      <c r="F16" s="13">
        <f>F17+F18+F19</f>
        <v>4696</v>
      </c>
      <c r="G16" s="13">
        <f t="shared" si="5"/>
        <v>6169</v>
      </c>
      <c r="H16" s="13">
        <f t="shared" si="5"/>
        <v>5437</v>
      </c>
      <c r="I16" s="13">
        <f t="shared" si="5"/>
        <v>5220</v>
      </c>
      <c r="J16" s="13">
        <f t="shared" si="5"/>
        <v>1918</v>
      </c>
      <c r="K16" s="13">
        <f t="shared" si="5"/>
        <v>2511</v>
      </c>
      <c r="L16" s="13">
        <f t="shared" si="5"/>
        <v>6343</v>
      </c>
      <c r="M16" s="13">
        <f t="shared" si="5"/>
        <v>7729</v>
      </c>
      <c r="N16" s="13">
        <f t="shared" si="5"/>
        <v>6414</v>
      </c>
      <c r="O16" s="11">
        <f t="shared" si="2"/>
        <v>77721</v>
      </c>
    </row>
    <row r="17" spans="1:18" ht="17.25" customHeight="1">
      <c r="A17" s="14" t="s">
        <v>32</v>
      </c>
      <c r="B17" s="13">
        <v>8220</v>
      </c>
      <c r="C17" s="13">
        <v>11222</v>
      </c>
      <c r="D17" s="13">
        <v>10211</v>
      </c>
      <c r="E17" s="13">
        <v>1580</v>
      </c>
      <c r="F17" s="13">
        <v>4694</v>
      </c>
      <c r="G17" s="13">
        <v>6166</v>
      </c>
      <c r="H17" s="13">
        <v>5427</v>
      </c>
      <c r="I17" s="13">
        <v>5213</v>
      </c>
      <c r="J17" s="13">
        <v>1918</v>
      </c>
      <c r="K17" s="13">
        <v>2506</v>
      </c>
      <c r="L17" s="13">
        <v>6338</v>
      </c>
      <c r="M17" s="13">
        <v>7723</v>
      </c>
      <c r="N17" s="13">
        <v>6403</v>
      </c>
      <c r="O17" s="11">
        <f t="shared" si="2"/>
        <v>77621</v>
      </c>
      <c r="P17"/>
      <c r="Q17"/>
      <c r="R17"/>
    </row>
    <row r="18" spans="1:18" ht="17.25" customHeight="1">
      <c r="A18" s="14" t="s">
        <v>33</v>
      </c>
      <c r="B18" s="13">
        <v>6</v>
      </c>
      <c r="C18" s="13">
        <v>12</v>
      </c>
      <c r="D18" s="13">
        <v>4</v>
      </c>
      <c r="E18" s="13">
        <v>2</v>
      </c>
      <c r="F18" s="13">
        <v>0</v>
      </c>
      <c r="G18" s="13">
        <v>1</v>
      </c>
      <c r="H18" s="13">
        <v>1</v>
      </c>
      <c r="I18" s="13">
        <v>3</v>
      </c>
      <c r="J18" s="13">
        <v>0</v>
      </c>
      <c r="K18" s="13">
        <v>4</v>
      </c>
      <c r="L18" s="13">
        <v>3</v>
      </c>
      <c r="M18" s="13">
        <v>2</v>
      </c>
      <c r="N18" s="13">
        <v>4</v>
      </c>
      <c r="O18" s="11">
        <f t="shared" si="2"/>
        <v>42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14</v>
      </c>
      <c r="D19" s="13">
        <v>4</v>
      </c>
      <c r="E19" s="13">
        <v>1</v>
      </c>
      <c r="F19" s="13">
        <v>2</v>
      </c>
      <c r="G19" s="13">
        <v>2</v>
      </c>
      <c r="H19" s="13">
        <v>9</v>
      </c>
      <c r="I19" s="13">
        <v>4</v>
      </c>
      <c r="J19" s="13">
        <v>0</v>
      </c>
      <c r="K19" s="13">
        <v>1</v>
      </c>
      <c r="L19" s="13">
        <v>2</v>
      </c>
      <c r="M19" s="13">
        <v>4</v>
      </c>
      <c r="N19" s="13">
        <v>7</v>
      </c>
      <c r="O19" s="11">
        <f t="shared" si="2"/>
        <v>58</v>
      </c>
      <c r="P19"/>
      <c r="Q19"/>
      <c r="R19"/>
    </row>
    <row r="20" spans="1:18" ht="17.25" customHeight="1">
      <c r="A20" s="16" t="s">
        <v>19</v>
      </c>
      <c r="B20" s="11">
        <f>+B21+B22+B23</f>
        <v>74287</v>
      </c>
      <c r="C20" s="11">
        <f aca="true" t="shared" si="6" ref="C20:N20">+C21+C22+C23</f>
        <v>86869</v>
      </c>
      <c r="D20" s="11">
        <f t="shared" si="6"/>
        <v>97937</v>
      </c>
      <c r="E20" s="11">
        <f>+E21+E22+E23</f>
        <v>13184</v>
      </c>
      <c r="F20" s="11">
        <f>+F21+F22+F23</f>
        <v>38723</v>
      </c>
      <c r="G20" s="11">
        <f t="shared" si="6"/>
        <v>49488</v>
      </c>
      <c r="H20" s="11">
        <f t="shared" si="6"/>
        <v>40511</v>
      </c>
      <c r="I20" s="11">
        <f t="shared" si="6"/>
        <v>53453</v>
      </c>
      <c r="J20" s="11">
        <f t="shared" si="6"/>
        <v>15571</v>
      </c>
      <c r="K20" s="11">
        <f t="shared" si="6"/>
        <v>21847</v>
      </c>
      <c r="L20" s="11">
        <f t="shared" si="6"/>
        <v>57945</v>
      </c>
      <c r="M20" s="11">
        <f t="shared" si="6"/>
        <v>73275</v>
      </c>
      <c r="N20" s="11">
        <f t="shared" si="6"/>
        <v>49009</v>
      </c>
      <c r="O20" s="11">
        <f t="shared" si="2"/>
        <v>672099</v>
      </c>
      <c r="P20"/>
      <c r="Q20"/>
      <c r="R20"/>
    </row>
    <row r="21" spans="1:18" s="60" customFormat="1" ht="17.25" customHeight="1">
      <c r="A21" s="54" t="s">
        <v>20</v>
      </c>
      <c r="B21" s="66">
        <v>42934</v>
      </c>
      <c r="C21" s="66">
        <v>53977</v>
      </c>
      <c r="D21" s="66">
        <v>61563</v>
      </c>
      <c r="E21" s="66">
        <v>8957</v>
      </c>
      <c r="F21" s="66">
        <v>23657</v>
      </c>
      <c r="G21" s="66">
        <v>31284</v>
      </c>
      <c r="H21" s="66">
        <v>22608</v>
      </c>
      <c r="I21" s="66">
        <v>31742</v>
      </c>
      <c r="J21" s="66">
        <v>8953</v>
      </c>
      <c r="K21" s="66">
        <v>11929</v>
      </c>
      <c r="L21" s="66">
        <v>30854</v>
      </c>
      <c r="M21" s="66">
        <v>38902</v>
      </c>
      <c r="N21" s="66">
        <v>28764</v>
      </c>
      <c r="O21" s="67">
        <f t="shared" si="2"/>
        <v>396124</v>
      </c>
      <c r="P21" s="68"/>
      <c r="Q21"/>
      <c r="R21"/>
    </row>
    <row r="22" spans="1:18" s="60" customFormat="1" ht="17.25" customHeight="1">
      <c r="A22" s="54" t="s">
        <v>21</v>
      </c>
      <c r="B22" s="66">
        <v>29214</v>
      </c>
      <c r="C22" s="66">
        <v>30149</v>
      </c>
      <c r="D22" s="66">
        <v>33907</v>
      </c>
      <c r="E22" s="66">
        <v>3834</v>
      </c>
      <c r="F22" s="66">
        <v>14198</v>
      </c>
      <c r="G22" s="66">
        <v>16875</v>
      </c>
      <c r="H22" s="66">
        <v>16861</v>
      </c>
      <c r="I22" s="66">
        <v>20515</v>
      </c>
      <c r="J22" s="66">
        <v>6292</v>
      </c>
      <c r="K22" s="66">
        <v>9419</v>
      </c>
      <c r="L22" s="66">
        <v>25942</v>
      </c>
      <c r="M22" s="66">
        <v>32514</v>
      </c>
      <c r="N22" s="66">
        <v>18441</v>
      </c>
      <c r="O22" s="67">
        <f t="shared" si="2"/>
        <v>258161</v>
      </c>
      <c r="P22" s="68"/>
      <c r="Q22"/>
      <c r="R22"/>
    </row>
    <row r="23" spans="1:18" ht="17.25" customHeight="1">
      <c r="A23" s="12" t="s">
        <v>22</v>
      </c>
      <c r="B23" s="13">
        <v>2139</v>
      </c>
      <c r="C23" s="13">
        <v>2743</v>
      </c>
      <c r="D23" s="13">
        <v>2467</v>
      </c>
      <c r="E23" s="13">
        <v>393</v>
      </c>
      <c r="F23" s="13">
        <v>868</v>
      </c>
      <c r="G23" s="13">
        <v>1329</v>
      </c>
      <c r="H23" s="13">
        <v>1042</v>
      </c>
      <c r="I23" s="13">
        <v>1196</v>
      </c>
      <c r="J23" s="13">
        <v>326</v>
      </c>
      <c r="K23" s="13">
        <v>499</v>
      </c>
      <c r="L23" s="13">
        <v>1149</v>
      </c>
      <c r="M23" s="13">
        <v>1859</v>
      </c>
      <c r="N23" s="13">
        <v>1804</v>
      </c>
      <c r="O23" s="11">
        <f t="shared" si="2"/>
        <v>17814</v>
      </c>
      <c r="P23"/>
      <c r="Q23"/>
      <c r="R23"/>
    </row>
    <row r="24" spans="1:18" ht="17.25" customHeight="1">
      <c r="A24" s="16" t="s">
        <v>23</v>
      </c>
      <c r="B24" s="13">
        <f>+B25+B26</f>
        <v>70171</v>
      </c>
      <c r="C24" s="13">
        <f aca="true" t="shared" si="7" ref="C24:N24">+C25+C26</f>
        <v>95337</v>
      </c>
      <c r="D24" s="13">
        <f t="shared" si="7"/>
        <v>100195</v>
      </c>
      <c r="E24" s="13">
        <f>+E25+E26</f>
        <v>15261</v>
      </c>
      <c r="F24" s="13">
        <f>+F25+F26</f>
        <v>46215</v>
      </c>
      <c r="G24" s="13">
        <f t="shared" si="7"/>
        <v>54716</v>
      </c>
      <c r="H24" s="13">
        <f t="shared" si="7"/>
        <v>36093</v>
      </c>
      <c r="I24" s="13">
        <f t="shared" si="7"/>
        <v>29868</v>
      </c>
      <c r="J24" s="13">
        <f t="shared" si="7"/>
        <v>7119</v>
      </c>
      <c r="K24" s="13">
        <f t="shared" si="7"/>
        <v>12189</v>
      </c>
      <c r="L24" s="13">
        <f t="shared" si="7"/>
        <v>29049</v>
      </c>
      <c r="M24" s="13">
        <f t="shared" si="7"/>
        <v>38839</v>
      </c>
      <c r="N24" s="13">
        <f t="shared" si="7"/>
        <v>42947</v>
      </c>
      <c r="O24" s="11">
        <f t="shared" si="2"/>
        <v>577999</v>
      </c>
      <c r="P24" s="44"/>
      <c r="Q24"/>
      <c r="R24"/>
    </row>
    <row r="25" spans="1:18" ht="17.25" customHeight="1">
      <c r="A25" s="12" t="s">
        <v>36</v>
      </c>
      <c r="B25" s="13">
        <v>47353</v>
      </c>
      <c r="C25" s="13">
        <v>66608</v>
      </c>
      <c r="D25" s="13">
        <v>71597</v>
      </c>
      <c r="E25" s="13">
        <v>11925</v>
      </c>
      <c r="F25" s="13">
        <v>31579</v>
      </c>
      <c r="G25" s="13">
        <v>39762</v>
      </c>
      <c r="H25" s="13">
        <v>24918</v>
      </c>
      <c r="I25" s="13">
        <v>20199</v>
      </c>
      <c r="J25" s="13">
        <v>5103</v>
      </c>
      <c r="K25" s="13">
        <v>8992</v>
      </c>
      <c r="L25" s="13">
        <v>19089</v>
      </c>
      <c r="M25" s="13">
        <v>27412</v>
      </c>
      <c r="N25" s="13">
        <v>29815</v>
      </c>
      <c r="O25" s="11">
        <f t="shared" si="2"/>
        <v>404352</v>
      </c>
      <c r="P25" s="43"/>
      <c r="Q25"/>
      <c r="R25"/>
    </row>
    <row r="26" spans="1:18" ht="17.25" customHeight="1">
      <c r="A26" s="12" t="s">
        <v>37</v>
      </c>
      <c r="B26" s="13">
        <v>22818</v>
      </c>
      <c r="C26" s="13">
        <v>28729</v>
      </c>
      <c r="D26" s="13">
        <v>28598</v>
      </c>
      <c r="E26" s="13">
        <v>3336</v>
      </c>
      <c r="F26" s="13">
        <v>14636</v>
      </c>
      <c r="G26" s="13">
        <v>14954</v>
      </c>
      <c r="H26" s="13">
        <v>11175</v>
      </c>
      <c r="I26" s="13">
        <v>9669</v>
      </c>
      <c r="J26" s="13">
        <v>2016</v>
      </c>
      <c r="K26" s="13">
        <v>3197</v>
      </c>
      <c r="L26" s="13">
        <v>9960</v>
      </c>
      <c r="M26" s="13">
        <v>11427</v>
      </c>
      <c r="N26" s="13">
        <v>13132</v>
      </c>
      <c r="O26" s="11">
        <f t="shared" si="2"/>
        <v>173647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3041</v>
      </c>
      <c r="O27" s="11">
        <f t="shared" si="2"/>
        <v>3041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41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25144.77</v>
      </c>
      <c r="O37" s="23">
        <f>SUM(B37:N37)</f>
        <v>25144.77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969010.35</v>
      </c>
      <c r="C49" s="22">
        <f aca="true" t="shared" si="11" ref="C49:N49">+C50+C62</f>
        <v>1431753.6600000001</v>
      </c>
      <c r="D49" s="22">
        <f t="shared" si="11"/>
        <v>1566595.1300000001</v>
      </c>
      <c r="E49" s="22">
        <f t="shared" si="11"/>
        <v>291737.91</v>
      </c>
      <c r="F49" s="22">
        <f t="shared" si="11"/>
        <v>586106.7200000001</v>
      </c>
      <c r="G49" s="22">
        <f t="shared" si="11"/>
        <v>792680.14</v>
      </c>
      <c r="H49" s="22">
        <f t="shared" si="11"/>
        <v>640334.86</v>
      </c>
      <c r="I49" s="22">
        <f>+I50+I62</f>
        <v>566127.5</v>
      </c>
      <c r="J49" s="22">
        <f t="shared" si="11"/>
        <v>157078.66000000003</v>
      </c>
      <c r="K49" s="22">
        <f>+K50+K62</f>
        <v>223400.8</v>
      </c>
      <c r="L49" s="22">
        <f>+L50+L62</f>
        <v>515332.93</v>
      </c>
      <c r="M49" s="22">
        <f>+M50+M62</f>
        <v>717267.9</v>
      </c>
      <c r="N49" s="22">
        <f t="shared" si="11"/>
        <v>776983.55</v>
      </c>
      <c r="O49" s="22">
        <f>SUM(B49:N49)</f>
        <v>9234410.110000001</v>
      </c>
      <c r="P49"/>
      <c r="Q49"/>
      <c r="R49"/>
    </row>
    <row r="50" spans="1:18" ht="17.25" customHeight="1">
      <c r="A50" s="16" t="s">
        <v>55</v>
      </c>
      <c r="B50" s="23">
        <f>SUM(B51:B61)</f>
        <v>952310.66</v>
      </c>
      <c r="C50" s="23">
        <f aca="true" t="shared" si="12" ref="C50:N50">SUM(C51:C61)</f>
        <v>1408602.09</v>
      </c>
      <c r="D50" s="23">
        <f t="shared" si="12"/>
        <v>1558486.62</v>
      </c>
      <c r="E50" s="23">
        <f t="shared" si="12"/>
        <v>291737.91</v>
      </c>
      <c r="F50" s="23">
        <f t="shared" si="12"/>
        <v>573596.31</v>
      </c>
      <c r="G50" s="23">
        <f t="shared" si="12"/>
        <v>769599.0700000001</v>
      </c>
      <c r="H50" s="23">
        <f t="shared" si="12"/>
        <v>640334.86</v>
      </c>
      <c r="I50" s="23">
        <f>SUM(I51:I61)</f>
        <v>557389.49</v>
      </c>
      <c r="J50" s="23">
        <f t="shared" si="12"/>
        <v>155579.59000000003</v>
      </c>
      <c r="K50" s="23">
        <f>SUM(K51:K61)</f>
        <v>215561.62</v>
      </c>
      <c r="L50" s="23">
        <f>SUM(L51:L61)</f>
        <v>513868.52</v>
      </c>
      <c r="M50" s="23">
        <f>SUM(M51:M61)</f>
        <v>708747.04</v>
      </c>
      <c r="N50" s="23">
        <f t="shared" si="12"/>
        <v>767025.9800000001</v>
      </c>
      <c r="O50" s="23">
        <f>SUM(B50:N50)</f>
        <v>9112839.76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948218.98</v>
      </c>
      <c r="C51" s="23">
        <f t="shared" si="13"/>
        <v>1402828.37</v>
      </c>
      <c r="D51" s="23">
        <f t="shared" si="13"/>
        <v>1552100.86</v>
      </c>
      <c r="E51" s="23">
        <f t="shared" si="13"/>
        <v>291737.91</v>
      </c>
      <c r="F51" s="23">
        <f t="shared" si="13"/>
        <v>571379.27</v>
      </c>
      <c r="G51" s="23">
        <f t="shared" si="13"/>
        <v>766153.67</v>
      </c>
      <c r="H51" s="23">
        <f t="shared" si="13"/>
        <v>631570.16</v>
      </c>
      <c r="I51" s="23">
        <f t="shared" si="13"/>
        <v>554012.57</v>
      </c>
      <c r="J51" s="23">
        <f t="shared" si="13"/>
        <v>154235.67</v>
      </c>
      <c r="K51" s="23">
        <f t="shared" si="13"/>
        <v>214337.54</v>
      </c>
      <c r="L51" s="23">
        <f t="shared" si="13"/>
        <v>511612.96</v>
      </c>
      <c r="M51" s="23">
        <f t="shared" si="13"/>
        <v>706140.52</v>
      </c>
      <c r="N51" s="23">
        <f t="shared" si="13"/>
        <v>738166.17</v>
      </c>
      <c r="O51" s="23">
        <f>SUM(B51:N51)</f>
        <v>9042494.65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25144.77</v>
      </c>
      <c r="O55" s="23">
        <f>SUM(B55:N55)</f>
        <v>25144.77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9957.57</v>
      </c>
      <c r="O62" s="36">
        <f>SUM(B62:N62)</f>
        <v>121570.35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-109168.4</v>
      </c>
      <c r="C66" s="35">
        <f t="shared" si="14"/>
        <v>-158801.83</v>
      </c>
      <c r="D66" s="35">
        <f t="shared" si="14"/>
        <v>-139090.33</v>
      </c>
      <c r="E66" s="35">
        <f t="shared" si="14"/>
        <v>-71992.41</v>
      </c>
      <c r="F66" s="35">
        <f t="shared" si="14"/>
        <v>-56162.3</v>
      </c>
      <c r="G66" s="35">
        <f t="shared" si="14"/>
        <v>-82469.7</v>
      </c>
      <c r="H66" s="35">
        <f t="shared" si="14"/>
        <v>-59591.43</v>
      </c>
      <c r="I66" s="35">
        <f t="shared" si="14"/>
        <v>-38424.8</v>
      </c>
      <c r="J66" s="35">
        <f t="shared" si="14"/>
        <v>-10298.5</v>
      </c>
      <c r="K66" s="35">
        <f t="shared" si="14"/>
        <v>-22944.8</v>
      </c>
      <c r="L66" s="35">
        <f t="shared" si="14"/>
        <v>-35397.6</v>
      </c>
      <c r="M66" s="35">
        <f t="shared" si="14"/>
        <v>-53801.6</v>
      </c>
      <c r="N66" s="35">
        <f t="shared" si="14"/>
        <v>-104692.1</v>
      </c>
      <c r="O66" s="35">
        <f aca="true" t="shared" si="15" ref="O66:O74">SUM(B66:N66)</f>
        <v>-942835.8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-109168.4</v>
      </c>
      <c r="C67" s="35">
        <f t="shared" si="16"/>
        <v>-158781.8</v>
      </c>
      <c r="D67" s="35">
        <f t="shared" si="16"/>
        <v>-137987</v>
      </c>
      <c r="E67" s="35">
        <f t="shared" si="16"/>
        <v>-21921.4</v>
      </c>
      <c r="F67" s="35">
        <f t="shared" si="16"/>
        <v>-56162.3</v>
      </c>
      <c r="G67" s="35">
        <f t="shared" si="16"/>
        <v>-82469.7</v>
      </c>
      <c r="H67" s="35">
        <f t="shared" si="16"/>
        <v>-59198.1</v>
      </c>
      <c r="I67" s="35">
        <f t="shared" si="16"/>
        <v>-38424.8</v>
      </c>
      <c r="J67" s="35">
        <f t="shared" si="16"/>
        <v>-10298.5</v>
      </c>
      <c r="K67" s="35">
        <f t="shared" si="16"/>
        <v>-22944.8</v>
      </c>
      <c r="L67" s="35">
        <f t="shared" si="16"/>
        <v>-34322.6</v>
      </c>
      <c r="M67" s="35">
        <f t="shared" si="16"/>
        <v>-53801.6</v>
      </c>
      <c r="N67" s="35">
        <f t="shared" si="16"/>
        <v>-104692.1</v>
      </c>
      <c r="O67" s="35">
        <f t="shared" si="15"/>
        <v>-890173.1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-109168.4</v>
      </c>
      <c r="C68" s="57">
        <f aca="true" t="shared" si="17" ref="C68:N68">-ROUND(C9*$D$3,2)</f>
        <v>-158781.8</v>
      </c>
      <c r="D68" s="57">
        <f t="shared" si="17"/>
        <v>-137987</v>
      </c>
      <c r="E68" s="57">
        <f t="shared" si="17"/>
        <v>-21921.4</v>
      </c>
      <c r="F68" s="57">
        <f t="shared" si="17"/>
        <v>-56162.3</v>
      </c>
      <c r="G68" s="57">
        <f t="shared" si="17"/>
        <v>-82469.7</v>
      </c>
      <c r="H68" s="57">
        <f>-ROUND((H9+H29)*$D$3,2)</f>
        <v>-59198.1</v>
      </c>
      <c r="I68" s="57">
        <f t="shared" si="17"/>
        <v>-38424.8</v>
      </c>
      <c r="J68" s="57">
        <f t="shared" si="17"/>
        <v>-10298.5</v>
      </c>
      <c r="K68" s="57">
        <f t="shared" si="17"/>
        <v>-22944.8</v>
      </c>
      <c r="L68" s="57">
        <f t="shared" si="17"/>
        <v>-34322.6</v>
      </c>
      <c r="M68" s="57">
        <f t="shared" si="17"/>
        <v>-53801.6</v>
      </c>
      <c r="N68" s="57">
        <f t="shared" si="17"/>
        <v>-104692.1</v>
      </c>
      <c r="O68" s="57">
        <f t="shared" si="15"/>
        <v>-890173.1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/>
      <c r="Q73"/>
      <c r="R73"/>
    </row>
    <row r="74" spans="1:18" s="60" customFormat="1" ht="18.75" customHeight="1">
      <c r="A74" s="16" t="s">
        <v>74</v>
      </c>
      <c r="B74" s="19">
        <v>0</v>
      </c>
      <c r="C74" s="57">
        <f aca="true" t="shared" si="18" ref="B74:N74">SUM(C75:C110)</f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-1075</v>
      </c>
      <c r="M74" s="35">
        <f t="shared" si="18"/>
        <v>0</v>
      </c>
      <c r="N74" s="57">
        <f t="shared" si="18"/>
        <v>0</v>
      </c>
      <c r="O74" s="57">
        <f t="shared" si="15"/>
        <v>-52662.700000000004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7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859841.95</v>
      </c>
      <c r="C114" s="24">
        <f t="shared" si="20"/>
        <v>1272951.83</v>
      </c>
      <c r="D114" s="24">
        <f t="shared" si="20"/>
        <v>1427504.8</v>
      </c>
      <c r="E114" s="24">
        <f t="shared" si="20"/>
        <v>219745.49999999994</v>
      </c>
      <c r="F114" s="24">
        <f t="shared" si="20"/>
        <v>529944.42</v>
      </c>
      <c r="G114" s="24">
        <f t="shared" si="20"/>
        <v>710210.4400000001</v>
      </c>
      <c r="H114" s="24">
        <f aca="true" t="shared" si="21" ref="H114:M114">+H115+H116</f>
        <v>580743.43</v>
      </c>
      <c r="I114" s="24">
        <f t="shared" si="21"/>
        <v>527702.7</v>
      </c>
      <c r="J114" s="24">
        <f t="shared" si="21"/>
        <v>146780.16000000003</v>
      </c>
      <c r="K114" s="24">
        <f t="shared" si="21"/>
        <v>200456</v>
      </c>
      <c r="L114" s="24">
        <f t="shared" si="21"/>
        <v>479935.33</v>
      </c>
      <c r="M114" s="24">
        <f t="shared" si="21"/>
        <v>663466.3</v>
      </c>
      <c r="N114" s="24">
        <f>+N115+N116</f>
        <v>672291.4500000001</v>
      </c>
      <c r="O114" s="41">
        <f t="shared" si="19"/>
        <v>8291574.3100000005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843142.26</v>
      </c>
      <c r="C115" s="24">
        <f t="shared" si="22"/>
        <v>1249800.26</v>
      </c>
      <c r="D115" s="24">
        <f t="shared" si="22"/>
        <v>1419396.29</v>
      </c>
      <c r="E115" s="24">
        <f t="shared" si="22"/>
        <v>219745.49999999994</v>
      </c>
      <c r="F115" s="24">
        <f t="shared" si="22"/>
        <v>517434.01000000007</v>
      </c>
      <c r="G115" s="24">
        <f t="shared" si="22"/>
        <v>687129.3700000001</v>
      </c>
      <c r="H115" s="24">
        <f aca="true" t="shared" si="23" ref="H115:M115">+H50+H67+H74+H111</f>
        <v>580743.43</v>
      </c>
      <c r="I115" s="24">
        <f t="shared" si="23"/>
        <v>518964.69</v>
      </c>
      <c r="J115" s="24">
        <f t="shared" si="23"/>
        <v>145281.09000000003</v>
      </c>
      <c r="K115" s="24">
        <f t="shared" si="23"/>
        <v>192616.82</v>
      </c>
      <c r="L115" s="24">
        <f t="shared" si="23"/>
        <v>478470.92000000004</v>
      </c>
      <c r="M115" s="24">
        <f t="shared" si="23"/>
        <v>654945.4400000001</v>
      </c>
      <c r="N115" s="24">
        <f>+N50+N67+N74+N111</f>
        <v>662333.8800000001</v>
      </c>
      <c r="O115" s="41">
        <f t="shared" si="19"/>
        <v>8170003.960000001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9957.57</v>
      </c>
      <c r="O116" s="41">
        <f t="shared" si="19"/>
        <v>121570.35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8291574.299999999</v>
      </c>
      <c r="P122" s="45"/>
    </row>
    <row r="123" spans="1:15" ht="18.75" customHeight="1">
      <c r="A123" s="26" t="s">
        <v>118</v>
      </c>
      <c r="B123" s="27">
        <v>110068.23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110068.23</v>
      </c>
    </row>
    <row r="124" spans="1:15" ht="18.75" customHeight="1">
      <c r="A124" s="26" t="s">
        <v>119</v>
      </c>
      <c r="B124" s="27">
        <v>749773.71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749773.71</v>
      </c>
    </row>
    <row r="125" spans="1:15" ht="18.75" customHeight="1">
      <c r="A125" s="26" t="s">
        <v>120</v>
      </c>
      <c r="B125" s="38">
        <v>0</v>
      </c>
      <c r="C125" s="27">
        <v>1272951.84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1272951.84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233407.26</v>
      </c>
      <c r="O139" s="39">
        <f t="shared" si="26"/>
        <v>233407.26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438884.19</v>
      </c>
      <c r="O140" s="39">
        <f t="shared" si="26"/>
        <v>438884.19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219745.5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219745.5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529944.42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529944.42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580743.43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580743.43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146780.16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146780.16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200456</v>
      </c>
      <c r="L147" s="38">
        <v>0</v>
      </c>
      <c r="M147" s="38">
        <v>0</v>
      </c>
      <c r="N147" s="38">
        <v>0</v>
      </c>
      <c r="O147" s="39">
        <f t="shared" si="27"/>
        <v>200456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710210.44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710210.44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527702.69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527702.69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479935.33</v>
      </c>
      <c r="M152" s="38">
        <v>0</v>
      </c>
      <c r="N152" s="38">
        <v>0</v>
      </c>
      <c r="O152" s="39">
        <f t="shared" si="27"/>
        <v>479935.33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1427504.8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1427504.8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663466.3</v>
      </c>
      <c r="N154" s="75">
        <v>0</v>
      </c>
      <c r="O154" s="74">
        <f t="shared" si="27"/>
        <v>663466.3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2019-06-06T18:31:50Z</dcterms:modified>
  <cp:category/>
  <cp:version/>
  <cp:contentType/>
  <cp:contentStatus/>
</cp:coreProperties>
</file>