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<sst xmlns="http://schemas.openxmlformats.org/spreadsheetml/2006/main" count="104" uniqueCount="98">
  <si>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</si>
  <si>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</si>
  <si>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</si>
  <si>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</si>
  <si>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</si>
  <si>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</si>
  <si>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</si>
  <si>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</si>
  <si>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</si>
  <si>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</si>
  <si>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</si>
  <si>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</si>
  <si>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</si>
  <si>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</si>
  <si>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</si>
  <si>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</si>
  <si>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</si>
  <si>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</si>
  <si>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</si>
  <si>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</si>
  <si>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</si>
  <si>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</si>
  <si>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</si>
  <si>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</si>
  <si>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</si>
  <si>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</si>
  <si>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</si>
  <si>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</si>
  <si>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</si>
  <si>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</si>
  <si>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</si>
  <si>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</si>
  <si>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</si>
  <si>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</si>
  <si>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</si>
  <si>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</si>
  <si>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</si>
  <si>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</si>
  <si>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</si>
  <si>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</si>
  <si>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</si>
  <si>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</si>
  <si>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</si>
  <si>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</si>
  <si>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</si>
  <si>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</si>
  <si>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</si>
  <si>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</si>
  <si>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</si>
  <si>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</si>
  <si>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</si>
  <si>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</si>
  <si>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</si>
  <si>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</si>
  <si>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</si>
  <si>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</si>
  <si>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</si>
  <si>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</si>
  <si>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</si>
  <si>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</si>
  <si>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</si>
  <si>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</si>
  <si>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</si>
  <si>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</si>
  <si>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</si>
  <si>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</si>
  <si>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</si>
  <si>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</si>
  <si>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</si>
  <si>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</si>
  <si>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</si>
  <si>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</si>
  <si>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</si>
  <si>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</si>
  <si>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</si>
  <si>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</si>
  <si>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</si>
  <si>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</si>
  <si>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</si>
  <si>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</si>
  <si>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</si>
  <si>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</si>
  <si>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</si>
  <si>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</si>
  <si>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</si>
  <si>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</si>
  <si>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</si>
  <si>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</si>
  <si>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</si>
  <si>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</si>
  <si>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</si>
  <si>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</si>
  <si>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</si>
  <si>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</si>
  <si>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</si>
  <si>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</si>
  <si>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</si>
  <si>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28/07/19 - VENCIMENTO 02/08/19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</si>
</sst>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142701</v>
      </c>
      <c r="C7" s="10">
        <f>C8+C18+C22</f>
        <v>30739</v>
      </c>
      <c r="D7" s="10">
        <f>D8+D18+D22</f>
        <v>93633</v>
      </c>
      <c r="E7" s="10">
        <f t="shared" si="0"/>
        <v>27297</v>
      </c>
      <c r="F7" s="10">
        <f t="shared" si="0"/>
        <v>143517</v>
      </c>
      <c r="G7" s="10">
        <f t="shared" si="0"/>
        <v>24339</v>
      </c>
      <c r="H7" s="10">
        <f t="shared" si="0"/>
        <v>131533</v>
      </c>
      <c r="I7" s="10">
        <f t="shared" si="0"/>
        <v>180858</v>
      </c>
      <c r="J7" s="10">
        <f t="shared" si="0"/>
        <v>16488</v>
      </c>
      <c r="K7" s="10">
        <f t="shared" si="0"/>
        <v>121635</v>
      </c>
      <c r="L7" s="10">
        <f t="shared" si="0"/>
        <v>117195</v>
      </c>
      <c r="M7" s="10">
        <f t="shared" si="0"/>
        <v>172240</v>
      </c>
      <c r="N7" s="10">
        <f t="shared" si="0"/>
        <v>148651</v>
      </c>
      <c r="O7" s="10">
        <f t="shared" si="0"/>
        <v>49478</v>
      </c>
      <c r="P7" s="10">
        <f t="shared" si="0"/>
        <v>30409</v>
      </c>
      <c r="Q7" s="10">
        <f>+Q8+Q18+Q22</f>
        <v>1430713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67354</v>
      </c>
      <c r="C8" s="12">
        <f>+C9+C10+C14</f>
        <v>14386</v>
      </c>
      <c r="D8" s="12">
        <f>+D9+D10+D14</f>
        <v>45649</v>
      </c>
      <c r="E8" s="12">
        <f t="shared" si="1"/>
        <v>13393</v>
      </c>
      <c r="F8" s="12">
        <f t="shared" si="1"/>
        <v>72611</v>
      </c>
      <c r="G8" s="12">
        <f t="shared" si="1"/>
        <v>11076</v>
      </c>
      <c r="H8" s="12">
        <f t="shared" si="1"/>
        <v>63146</v>
      </c>
      <c r="I8" s="12">
        <f t="shared" si="1"/>
        <v>88161</v>
      </c>
      <c r="J8" s="12">
        <f t="shared" si="1"/>
        <v>8246</v>
      </c>
      <c r="K8" s="12">
        <f t="shared" si="1"/>
        <v>58083</v>
      </c>
      <c r="L8" s="12">
        <f t="shared" si="1"/>
        <v>57482</v>
      </c>
      <c r="M8" s="12">
        <f t="shared" si="1"/>
        <v>86344</v>
      </c>
      <c r="N8" s="12">
        <f t="shared" si="1"/>
        <v>72825</v>
      </c>
      <c r="O8" s="12">
        <f t="shared" si="1"/>
        <v>26939</v>
      </c>
      <c r="P8" s="12">
        <f t="shared" si="1"/>
        <v>17774</v>
      </c>
      <c r="Q8" s="12">
        <f>SUM(B8:P8)</f>
        <v>703469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9217</v>
      </c>
      <c r="C9" s="14">
        <v>1798</v>
      </c>
      <c r="D9" s="14">
        <v>7671</v>
      </c>
      <c r="E9" s="14">
        <v>2567</v>
      </c>
      <c r="F9" s="14">
        <v>8204</v>
      </c>
      <c r="G9" s="14">
        <v>1277</v>
      </c>
      <c r="H9" s="14">
        <v>7585</v>
      </c>
      <c r="I9" s="14">
        <v>11958</v>
      </c>
      <c r="J9" s="14">
        <v>1406</v>
      </c>
      <c r="K9" s="14">
        <v>9504</v>
      </c>
      <c r="L9" s="14">
        <v>8498</v>
      </c>
      <c r="M9" s="14">
        <v>8497</v>
      </c>
      <c r="N9" s="14">
        <v>7312</v>
      </c>
      <c r="O9" s="14">
        <v>3802</v>
      </c>
      <c r="P9" s="14">
        <v>2395</v>
      </c>
      <c r="Q9" s="12">
        <f aca="true" t="shared" si="2" ref="Q9:Q17">SUM(B9:P9)</f>
        <v>91691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54555</v>
      </c>
      <c r="C10" s="14">
        <f t="shared" si="3"/>
        <v>11784</v>
      </c>
      <c r="D10" s="14">
        <f t="shared" si="3"/>
        <v>35825</v>
      </c>
      <c r="E10" s="14">
        <f t="shared" si="3"/>
        <v>10180</v>
      </c>
      <c r="F10" s="14">
        <f t="shared" si="3"/>
        <v>60819</v>
      </c>
      <c r="G10" s="14">
        <f t="shared" si="3"/>
        <v>9237</v>
      </c>
      <c r="H10" s="14">
        <f t="shared" si="3"/>
        <v>52236</v>
      </c>
      <c r="I10" s="14">
        <f t="shared" si="3"/>
        <v>71513</v>
      </c>
      <c r="J10" s="14">
        <f t="shared" si="3"/>
        <v>6508</v>
      </c>
      <c r="K10" s="14">
        <f t="shared" si="3"/>
        <v>45651</v>
      </c>
      <c r="L10" s="14">
        <f t="shared" si="3"/>
        <v>45995</v>
      </c>
      <c r="M10" s="14">
        <f t="shared" si="3"/>
        <v>73247</v>
      </c>
      <c r="N10" s="14">
        <f t="shared" si="3"/>
        <v>61156</v>
      </c>
      <c r="O10" s="14">
        <f t="shared" si="3"/>
        <v>21990</v>
      </c>
      <c r="P10" s="14">
        <f t="shared" si="3"/>
        <v>14681</v>
      </c>
      <c r="Q10" s="12">
        <f t="shared" si="2"/>
        <v>575377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26289</v>
      </c>
      <c r="C11" s="14">
        <v>5683</v>
      </c>
      <c r="D11" s="14">
        <v>17705</v>
      </c>
      <c r="E11" s="14">
        <v>5363</v>
      </c>
      <c r="F11" s="14">
        <v>28611</v>
      </c>
      <c r="G11" s="14">
        <v>4391</v>
      </c>
      <c r="H11" s="14">
        <v>25301</v>
      </c>
      <c r="I11" s="14">
        <v>34994</v>
      </c>
      <c r="J11" s="14">
        <v>3224</v>
      </c>
      <c r="K11" s="14">
        <v>22225</v>
      </c>
      <c r="L11" s="14">
        <v>21602</v>
      </c>
      <c r="M11" s="14">
        <v>35968</v>
      </c>
      <c r="N11" s="14">
        <v>28065</v>
      </c>
      <c r="O11" s="14">
        <v>9528</v>
      </c>
      <c r="P11" s="14">
        <v>6223</v>
      </c>
      <c r="Q11" s="12">
        <f t="shared" si="2"/>
        <v>275172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27292</v>
      </c>
      <c r="C12" s="14">
        <v>5882</v>
      </c>
      <c r="D12" s="14">
        <v>17181</v>
      </c>
      <c r="E12" s="14">
        <v>4578</v>
      </c>
      <c r="F12" s="14">
        <v>31208</v>
      </c>
      <c r="G12" s="14">
        <v>4607</v>
      </c>
      <c r="H12" s="14">
        <v>25741</v>
      </c>
      <c r="I12" s="14">
        <v>34610</v>
      </c>
      <c r="J12" s="14">
        <v>3144</v>
      </c>
      <c r="K12" s="14">
        <v>22488</v>
      </c>
      <c r="L12" s="14">
        <v>23552</v>
      </c>
      <c r="M12" s="14">
        <v>36080</v>
      </c>
      <c r="N12" s="14">
        <v>32218</v>
      </c>
      <c r="O12" s="14">
        <v>12069</v>
      </c>
      <c r="P12" s="14">
        <v>8228</v>
      </c>
      <c r="Q12" s="12">
        <f t="shared" si="2"/>
        <v>288878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974</v>
      </c>
      <c r="C13" s="14">
        <v>219</v>
      </c>
      <c r="D13" s="14">
        <v>939</v>
      </c>
      <c r="E13" s="14">
        <v>239</v>
      </c>
      <c r="F13" s="14">
        <v>1000</v>
      </c>
      <c r="G13" s="14">
        <v>239</v>
      </c>
      <c r="H13" s="14">
        <v>1194</v>
      </c>
      <c r="I13" s="14">
        <v>1909</v>
      </c>
      <c r="J13" s="14">
        <v>140</v>
      </c>
      <c r="K13" s="14">
        <v>938</v>
      </c>
      <c r="L13" s="14">
        <v>841</v>
      </c>
      <c r="M13" s="14">
        <v>1199</v>
      </c>
      <c r="N13" s="14">
        <v>873</v>
      </c>
      <c r="O13" s="14">
        <v>393</v>
      </c>
      <c r="P13" s="14">
        <v>230</v>
      </c>
      <c r="Q13" s="12">
        <f t="shared" si="2"/>
        <v>11327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3582</v>
      </c>
      <c r="C14" s="14">
        <f t="shared" si="4"/>
        <v>804</v>
      </c>
      <c r="D14" s="14">
        <f t="shared" si="4"/>
        <v>2153</v>
      </c>
      <c r="E14" s="14">
        <f t="shared" si="4"/>
        <v>646</v>
      </c>
      <c r="F14" s="14">
        <f t="shared" si="4"/>
        <v>3588</v>
      </c>
      <c r="G14" s="14">
        <f t="shared" si="4"/>
        <v>562</v>
      </c>
      <c r="H14" s="14">
        <f t="shared" si="4"/>
        <v>3325</v>
      </c>
      <c r="I14" s="14">
        <f t="shared" si="4"/>
        <v>4690</v>
      </c>
      <c r="J14" s="14">
        <f t="shared" si="4"/>
        <v>332</v>
      </c>
      <c r="K14" s="14">
        <f t="shared" si="4"/>
        <v>2928</v>
      </c>
      <c r="L14" s="14">
        <f t="shared" si="4"/>
        <v>2989</v>
      </c>
      <c r="M14" s="14">
        <f t="shared" si="4"/>
        <v>4600</v>
      </c>
      <c r="N14" s="14">
        <f t="shared" si="4"/>
        <v>4357</v>
      </c>
      <c r="O14" s="14">
        <f t="shared" si="4"/>
        <v>1147</v>
      </c>
      <c r="P14" s="14">
        <f t="shared" si="4"/>
        <v>698</v>
      </c>
      <c r="Q14" s="12">
        <f t="shared" si="2"/>
        <v>36401</v>
      </c>
    </row>
    <row r="15" spans="1:28" ht="18.75" customHeight="1">
      <c r="A15" s="15" t="s">
        <v>13</v>
      </c>
      <c r="B15" s="14">
        <v>3571</v>
      </c>
      <c r="C15" s="14">
        <v>798</v>
      </c>
      <c r="D15" s="14">
        <v>2150</v>
      </c>
      <c r="E15" s="14">
        <v>646</v>
      </c>
      <c r="F15" s="14">
        <v>3586</v>
      </c>
      <c r="G15" s="14">
        <v>561</v>
      </c>
      <c r="H15" s="14">
        <v>3320</v>
      </c>
      <c r="I15" s="14">
        <v>4680</v>
      </c>
      <c r="J15" s="14">
        <v>331</v>
      </c>
      <c r="K15" s="14">
        <v>2926</v>
      </c>
      <c r="L15" s="14">
        <v>2983</v>
      </c>
      <c r="M15" s="14">
        <v>4587</v>
      </c>
      <c r="N15" s="14">
        <v>4351</v>
      </c>
      <c r="O15" s="14">
        <v>1143</v>
      </c>
      <c r="P15" s="14">
        <v>695</v>
      </c>
      <c r="Q15" s="12">
        <f t="shared" si="2"/>
        <v>36328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0</v>
      </c>
      <c r="C16" s="14">
        <v>3</v>
      </c>
      <c r="D16" s="14">
        <v>1</v>
      </c>
      <c r="E16" s="14">
        <v>0</v>
      </c>
      <c r="F16" s="14">
        <v>1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3</v>
      </c>
      <c r="M16" s="14">
        <v>3</v>
      </c>
      <c r="N16" s="14">
        <v>6</v>
      </c>
      <c r="O16" s="14">
        <v>4</v>
      </c>
      <c r="P16" s="14">
        <v>2</v>
      </c>
      <c r="Q16" s="12">
        <f t="shared" si="2"/>
        <v>24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11</v>
      </c>
      <c r="C17" s="14">
        <v>3</v>
      </c>
      <c r="D17" s="14">
        <v>2</v>
      </c>
      <c r="E17" s="14">
        <v>0</v>
      </c>
      <c r="F17" s="14">
        <v>1</v>
      </c>
      <c r="G17" s="14">
        <v>1</v>
      </c>
      <c r="H17" s="14">
        <v>5</v>
      </c>
      <c r="I17" s="14">
        <v>9</v>
      </c>
      <c r="J17" s="14">
        <v>1</v>
      </c>
      <c r="K17" s="14">
        <v>2</v>
      </c>
      <c r="L17" s="14">
        <v>3</v>
      </c>
      <c r="M17" s="14">
        <v>10</v>
      </c>
      <c r="N17" s="14">
        <v>0</v>
      </c>
      <c r="O17" s="14">
        <v>0</v>
      </c>
      <c r="P17" s="14">
        <v>1</v>
      </c>
      <c r="Q17" s="12">
        <f t="shared" si="2"/>
        <v>49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38880</v>
      </c>
      <c r="C18" s="18">
        <f t="shared" si="5"/>
        <v>7964</v>
      </c>
      <c r="D18" s="18">
        <f t="shared" si="5"/>
        <v>21319</v>
      </c>
      <c r="E18" s="18">
        <f t="shared" si="5"/>
        <v>6319</v>
      </c>
      <c r="F18" s="18">
        <f t="shared" si="5"/>
        <v>32433</v>
      </c>
      <c r="G18" s="18">
        <f t="shared" si="5"/>
        <v>5383</v>
      </c>
      <c r="H18" s="18">
        <f t="shared" si="5"/>
        <v>30709</v>
      </c>
      <c r="I18" s="18">
        <f t="shared" si="5"/>
        <v>38793</v>
      </c>
      <c r="J18" s="18">
        <f t="shared" si="5"/>
        <v>3659</v>
      </c>
      <c r="K18" s="18">
        <f t="shared" si="5"/>
        <v>29023</v>
      </c>
      <c r="L18" s="18">
        <f t="shared" si="5"/>
        <v>28247</v>
      </c>
      <c r="M18" s="18">
        <f t="shared" si="5"/>
        <v>47789</v>
      </c>
      <c r="N18" s="18">
        <f t="shared" si="5"/>
        <v>45346</v>
      </c>
      <c r="O18" s="18">
        <f t="shared" si="5"/>
        <v>13371</v>
      </c>
      <c r="P18" s="18">
        <f t="shared" si="5"/>
        <v>7958</v>
      </c>
      <c r="Q18" s="12">
        <f aca="true" t="shared" si="6" ref="Q18:Q24">SUM(B18:P18)</f>
        <v>357193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20265</v>
      </c>
      <c r="C19" s="14">
        <v>4047</v>
      </c>
      <c r="D19" s="14">
        <v>11893</v>
      </c>
      <c r="E19" s="14">
        <v>3824</v>
      </c>
      <c r="F19" s="14">
        <v>15337</v>
      </c>
      <c r="G19" s="14">
        <v>2814</v>
      </c>
      <c r="H19" s="14">
        <v>16213</v>
      </c>
      <c r="I19" s="14">
        <v>20581</v>
      </c>
      <c r="J19" s="14">
        <v>2106</v>
      </c>
      <c r="K19" s="14">
        <v>16155</v>
      </c>
      <c r="L19" s="14">
        <v>14473</v>
      </c>
      <c r="M19" s="14">
        <v>24914</v>
      </c>
      <c r="N19" s="14">
        <v>22023</v>
      </c>
      <c r="O19" s="14">
        <v>6483</v>
      </c>
      <c r="P19" s="14">
        <v>3696</v>
      </c>
      <c r="Q19" s="12">
        <f t="shared" si="6"/>
        <v>184824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18190</v>
      </c>
      <c r="C20" s="14">
        <v>3813</v>
      </c>
      <c r="D20" s="14">
        <v>9070</v>
      </c>
      <c r="E20" s="14">
        <v>2412</v>
      </c>
      <c r="F20" s="14">
        <v>16736</v>
      </c>
      <c r="G20" s="14">
        <v>2498</v>
      </c>
      <c r="H20" s="14">
        <v>14015</v>
      </c>
      <c r="I20" s="14">
        <v>17631</v>
      </c>
      <c r="J20" s="14">
        <v>1517</v>
      </c>
      <c r="K20" s="14">
        <v>12519</v>
      </c>
      <c r="L20" s="14">
        <v>13464</v>
      </c>
      <c r="M20" s="14">
        <v>22368</v>
      </c>
      <c r="N20" s="14">
        <v>22890</v>
      </c>
      <c r="O20" s="14">
        <v>6717</v>
      </c>
      <c r="P20" s="14">
        <v>4188</v>
      </c>
      <c r="Q20" s="12">
        <f t="shared" si="6"/>
        <v>168028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425</v>
      </c>
      <c r="C21" s="14">
        <v>104</v>
      </c>
      <c r="D21" s="14">
        <v>356</v>
      </c>
      <c r="E21" s="14">
        <v>83</v>
      </c>
      <c r="F21" s="14">
        <v>360</v>
      </c>
      <c r="G21" s="14">
        <v>71</v>
      </c>
      <c r="H21" s="14">
        <v>481</v>
      </c>
      <c r="I21" s="14">
        <v>581</v>
      </c>
      <c r="J21" s="14">
        <v>36</v>
      </c>
      <c r="K21" s="14">
        <v>349</v>
      </c>
      <c r="L21" s="14">
        <v>310</v>
      </c>
      <c r="M21" s="14">
        <v>507</v>
      </c>
      <c r="N21" s="14">
        <v>433</v>
      </c>
      <c r="O21" s="14">
        <v>171</v>
      </c>
      <c r="P21" s="14">
        <v>74</v>
      </c>
      <c r="Q21" s="12">
        <f t="shared" si="6"/>
        <v>4341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36467</v>
      </c>
      <c r="C22" s="14">
        <f t="shared" si="7"/>
        <v>8389</v>
      </c>
      <c r="D22" s="14">
        <f t="shared" si="7"/>
        <v>26665</v>
      </c>
      <c r="E22" s="14">
        <f t="shared" si="7"/>
        <v>7585</v>
      </c>
      <c r="F22" s="14">
        <f t="shared" si="7"/>
        <v>38473</v>
      </c>
      <c r="G22" s="14">
        <f t="shared" si="7"/>
        <v>7880</v>
      </c>
      <c r="H22" s="14">
        <f t="shared" si="7"/>
        <v>37678</v>
      </c>
      <c r="I22" s="14">
        <f t="shared" si="7"/>
        <v>53904</v>
      </c>
      <c r="J22" s="14">
        <f t="shared" si="7"/>
        <v>4583</v>
      </c>
      <c r="K22" s="14">
        <f t="shared" si="7"/>
        <v>34529</v>
      </c>
      <c r="L22" s="14">
        <f t="shared" si="7"/>
        <v>31466</v>
      </c>
      <c r="M22" s="14">
        <f t="shared" si="7"/>
        <v>38107</v>
      </c>
      <c r="N22" s="14">
        <f t="shared" si="7"/>
        <v>30480</v>
      </c>
      <c r="O22" s="14">
        <f t="shared" si="7"/>
        <v>9168</v>
      </c>
      <c r="P22" s="14">
        <f t="shared" si="7"/>
        <v>4677</v>
      </c>
      <c r="Q22" s="12">
        <f t="shared" si="6"/>
        <v>370051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30020</v>
      </c>
      <c r="C23" s="14">
        <v>6723</v>
      </c>
      <c r="D23" s="14">
        <v>23075</v>
      </c>
      <c r="E23" s="14">
        <v>6614</v>
      </c>
      <c r="F23" s="14">
        <v>32467</v>
      </c>
      <c r="G23" s="14">
        <v>6834</v>
      </c>
      <c r="H23" s="14">
        <v>32005</v>
      </c>
      <c r="I23" s="14">
        <v>46844</v>
      </c>
      <c r="J23" s="14">
        <v>4098</v>
      </c>
      <c r="K23" s="14">
        <v>30148</v>
      </c>
      <c r="L23" s="14">
        <v>27297</v>
      </c>
      <c r="M23" s="14">
        <v>32435</v>
      </c>
      <c r="N23" s="14">
        <v>26031</v>
      </c>
      <c r="O23" s="14">
        <v>7654</v>
      </c>
      <c r="P23" s="14">
        <v>3697</v>
      </c>
      <c r="Q23" s="12">
        <f t="shared" si="6"/>
        <v>315942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6447</v>
      </c>
      <c r="C24" s="14">
        <v>1666</v>
      </c>
      <c r="D24" s="14">
        <v>3590</v>
      </c>
      <c r="E24" s="14">
        <v>971</v>
      </c>
      <c r="F24" s="14">
        <v>6006</v>
      </c>
      <c r="G24" s="14">
        <v>1046</v>
      </c>
      <c r="H24" s="14">
        <v>5673</v>
      </c>
      <c r="I24" s="14">
        <v>7060</v>
      </c>
      <c r="J24" s="14">
        <v>485</v>
      </c>
      <c r="K24" s="14">
        <v>4381</v>
      </c>
      <c r="L24" s="14">
        <v>4169</v>
      </c>
      <c r="M24" s="14">
        <v>5672</v>
      </c>
      <c r="N24" s="14">
        <v>4449</v>
      </c>
      <c r="O24" s="14">
        <v>1514</v>
      </c>
      <c r="P24" s="14">
        <v>980</v>
      </c>
      <c r="Q24" s="12">
        <f t="shared" si="6"/>
        <v>54109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325053.3077</v>
      </c>
      <c r="C28" s="56">
        <f>C29+C30</f>
        <v>80721.5752</v>
      </c>
      <c r="D28" s="56">
        <f>D29+D30</f>
        <v>223580.9815</v>
      </c>
      <c r="E28" s="56">
        <f aca="true" t="shared" si="8" ref="E28:P28">E29+E30</f>
        <v>76504.1666</v>
      </c>
      <c r="F28" s="56">
        <f t="shared" si="8"/>
        <v>309100.30600000004</v>
      </c>
      <c r="G28" s="56">
        <f t="shared" si="8"/>
        <v>75966.8868</v>
      </c>
      <c r="H28" s="56">
        <f t="shared" si="8"/>
        <v>330589.88509999996</v>
      </c>
      <c r="I28" s="56">
        <f t="shared" si="8"/>
        <v>358944.09239999996</v>
      </c>
      <c r="J28" s="56">
        <f t="shared" si="8"/>
        <v>41302.439999999995</v>
      </c>
      <c r="K28" s="56">
        <f t="shared" si="8"/>
        <v>281754.747</v>
      </c>
      <c r="L28" s="56">
        <f t="shared" si="8"/>
        <v>325783.8475</v>
      </c>
      <c r="M28" s="56">
        <f t="shared" si="8"/>
        <v>417287.502</v>
      </c>
      <c r="N28" s="56">
        <f t="shared" si="8"/>
        <v>400477.09440000006</v>
      </c>
      <c r="O28" s="56">
        <f t="shared" si="8"/>
        <v>174108.63760000002</v>
      </c>
      <c r="P28" s="56">
        <f t="shared" si="8"/>
        <v>88298.2194</v>
      </c>
      <c r="Q28" s="56">
        <f>SUM(B28:P28)</f>
        <v>3509473.6892</v>
      </c>
      <c r="S28" s="62"/>
    </row>
    <row r="29" spans="1:17" ht="18.75" customHeight="1">
      <c r="A29" s="54" t="s">
        <v>38</v>
      </c>
      <c r="B29" s="52">
        <f aca="true" t="shared" si="9" ref="B29:P29">B26*B7</f>
        <v>320749.0377</v>
      </c>
      <c r="C29" s="52">
        <f>C26*C7</f>
        <v>79515.64520000001</v>
      </c>
      <c r="D29" s="52">
        <f>D26*D7</f>
        <v>216807.2115</v>
      </c>
      <c r="E29" s="52">
        <f t="shared" si="9"/>
        <v>75279.6666</v>
      </c>
      <c r="F29" s="52">
        <f t="shared" si="9"/>
        <v>296793.156</v>
      </c>
      <c r="G29" s="52">
        <f t="shared" si="9"/>
        <v>75966.8868</v>
      </c>
      <c r="H29" s="52">
        <f t="shared" si="9"/>
        <v>312351.4151</v>
      </c>
      <c r="I29" s="52">
        <f t="shared" si="9"/>
        <v>354083.7924</v>
      </c>
      <c r="J29" s="52">
        <f t="shared" si="9"/>
        <v>41302.439999999995</v>
      </c>
      <c r="K29" s="52">
        <f t="shared" si="9"/>
        <v>278081.937</v>
      </c>
      <c r="L29" s="52">
        <f t="shared" si="9"/>
        <v>307109.4975</v>
      </c>
      <c r="M29" s="52">
        <f t="shared" si="9"/>
        <v>394825.752</v>
      </c>
      <c r="N29" s="52">
        <f t="shared" si="9"/>
        <v>381200.62440000003</v>
      </c>
      <c r="O29" s="52">
        <f t="shared" si="9"/>
        <v>160021.7476</v>
      </c>
      <c r="P29" s="52">
        <f t="shared" si="9"/>
        <v>84129.5394</v>
      </c>
      <c r="Q29" s="53">
        <f>SUM(B29:P29)</f>
        <v>3378218.3491999996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3">
        <f>SUM(B30:P30)</f>
        <v>131255.34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-39633.1</v>
      </c>
      <c r="C32" s="25">
        <f>+C33+C35+C42+C43+C44-C45</f>
        <v>-7731.4</v>
      </c>
      <c r="D32" s="25">
        <f>+D33+D35+D42+D43+D44-D45</f>
        <v>-32985.3</v>
      </c>
      <c r="E32" s="25">
        <f t="shared" si="10"/>
        <v>-11038.1</v>
      </c>
      <c r="F32" s="25">
        <f t="shared" si="10"/>
        <v>-47584.35</v>
      </c>
      <c r="G32" s="25">
        <f t="shared" si="10"/>
        <v>-5491.1</v>
      </c>
      <c r="H32" s="25">
        <f t="shared" si="10"/>
        <v>-38213.37</v>
      </c>
      <c r="I32" s="25">
        <f t="shared" si="10"/>
        <v>-51419.4</v>
      </c>
      <c r="J32" s="25">
        <f t="shared" si="10"/>
        <v>-6045.8</v>
      </c>
      <c r="K32" s="25">
        <f t="shared" si="10"/>
        <v>-40867.2</v>
      </c>
      <c r="L32" s="25">
        <f t="shared" si="10"/>
        <v>-36541.4</v>
      </c>
      <c r="M32" s="25">
        <f t="shared" si="10"/>
        <v>-36537.1</v>
      </c>
      <c r="N32" s="25">
        <f t="shared" si="10"/>
        <v>-31441.6</v>
      </c>
      <c r="O32" s="25">
        <f t="shared" si="10"/>
        <v>-16348.6</v>
      </c>
      <c r="P32" s="25">
        <f t="shared" si="10"/>
        <v>-10298.5</v>
      </c>
      <c r="Q32" s="25">
        <f t="shared" si="10"/>
        <v>-412176.31999999995</v>
      </c>
    </row>
    <row r="33" spans="1:17" ht="18.75" customHeight="1">
      <c r="A33" s="17" t="s">
        <v>62</v>
      </c>
      <c r="B33" s="26">
        <f>+B34</f>
        <v>-39633.1</v>
      </c>
      <c r="C33" s="26">
        <f>+C34</f>
        <v>-7731.4</v>
      </c>
      <c r="D33" s="26">
        <f>+D34</f>
        <v>-32985.3</v>
      </c>
      <c r="E33" s="26">
        <f aca="true" t="shared" si="11" ref="E33:Q33">+E34</f>
        <v>-11038.1</v>
      </c>
      <c r="F33" s="26">
        <f t="shared" si="11"/>
        <v>-35277.2</v>
      </c>
      <c r="G33" s="26">
        <f t="shared" si="11"/>
        <v>-5491.1</v>
      </c>
      <c r="H33" s="26">
        <f t="shared" si="11"/>
        <v>-32615.5</v>
      </c>
      <c r="I33" s="26">
        <f t="shared" si="11"/>
        <v>-51419.4</v>
      </c>
      <c r="J33" s="26">
        <f t="shared" si="11"/>
        <v>-6045.8</v>
      </c>
      <c r="K33" s="26">
        <f t="shared" si="11"/>
        <v>-40867.2</v>
      </c>
      <c r="L33" s="26">
        <f t="shared" si="11"/>
        <v>-36541.4</v>
      </c>
      <c r="M33" s="26">
        <f t="shared" si="11"/>
        <v>-36537.1</v>
      </c>
      <c r="N33" s="26">
        <f t="shared" si="11"/>
        <v>-31441.6</v>
      </c>
      <c r="O33" s="26">
        <f t="shared" si="11"/>
        <v>-16348.6</v>
      </c>
      <c r="P33" s="26">
        <f t="shared" si="11"/>
        <v>-10298.5</v>
      </c>
      <c r="Q33" s="26">
        <f t="shared" si="11"/>
        <v>-394271.29999999993</v>
      </c>
    </row>
    <row r="34" spans="1:28" ht="18.75" customHeight="1">
      <c r="A34" s="13" t="s">
        <v>39</v>
      </c>
      <c r="B34" s="20">
        <f aca="true" t="shared" si="12" ref="B34:G34">ROUND(-B9*$F$3,2)</f>
        <v>-39633.1</v>
      </c>
      <c r="C34" s="20">
        <f t="shared" si="12"/>
        <v>-7731.4</v>
      </c>
      <c r="D34" s="20">
        <f t="shared" si="12"/>
        <v>-32985.3</v>
      </c>
      <c r="E34" s="20">
        <f t="shared" si="12"/>
        <v>-11038.1</v>
      </c>
      <c r="F34" s="20">
        <f t="shared" si="12"/>
        <v>-35277.2</v>
      </c>
      <c r="G34" s="20">
        <f t="shared" si="12"/>
        <v>-5491.1</v>
      </c>
      <c r="H34" s="20">
        <f aca="true" t="shared" si="13" ref="H34:P34">ROUND(-H9*$F$3,2)</f>
        <v>-32615.5</v>
      </c>
      <c r="I34" s="20">
        <f t="shared" si="13"/>
        <v>-51419.4</v>
      </c>
      <c r="J34" s="20">
        <f t="shared" si="13"/>
        <v>-6045.8</v>
      </c>
      <c r="K34" s="20">
        <f>ROUND(-K9*$F$3,2)</f>
        <v>-40867.2</v>
      </c>
      <c r="L34" s="20">
        <f>ROUND(-L9*$F$3,2)</f>
        <v>-36541.4</v>
      </c>
      <c r="M34" s="20">
        <f>ROUND(-M9*$F$3,2)</f>
        <v>-36537.1</v>
      </c>
      <c r="N34" s="20">
        <f>ROUND(-N9*$F$3,2)</f>
        <v>-31441.6</v>
      </c>
      <c r="O34" s="20">
        <f t="shared" si="13"/>
        <v>-16348.6</v>
      </c>
      <c r="P34" s="20">
        <f t="shared" si="13"/>
        <v>-10298.5</v>
      </c>
      <c r="Q34" s="44">
        <f aca="true" t="shared" si="14" ref="Q34:Q45">SUM(B34:P34)</f>
        <v>-394271.29999999993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-27004.14</v>
      </c>
      <c r="G44" s="24">
        <v>0</v>
      </c>
      <c r="H44" s="24">
        <v>-5597.87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-32602.01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-14696.99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-14696.99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285420.2077</v>
      </c>
      <c r="C46" s="29">
        <f t="shared" si="16"/>
        <v>72990.17520000001</v>
      </c>
      <c r="D46" s="29">
        <f t="shared" si="16"/>
        <v>190595.6815</v>
      </c>
      <c r="E46" s="29">
        <f t="shared" si="16"/>
        <v>65466.0666</v>
      </c>
      <c r="F46" s="29">
        <f t="shared" si="16"/>
        <v>261515.95600000003</v>
      </c>
      <c r="G46" s="29">
        <f t="shared" si="16"/>
        <v>70475.78679999999</v>
      </c>
      <c r="H46" s="29">
        <f t="shared" si="16"/>
        <v>292376.51509999996</v>
      </c>
      <c r="I46" s="29">
        <f t="shared" si="16"/>
        <v>307524.69239999994</v>
      </c>
      <c r="J46" s="29">
        <f t="shared" si="16"/>
        <v>35256.63999999999</v>
      </c>
      <c r="K46" s="29">
        <f t="shared" si="16"/>
        <v>240887.54699999996</v>
      </c>
      <c r="L46" s="29">
        <f t="shared" si="16"/>
        <v>289242.44749999995</v>
      </c>
      <c r="M46" s="29">
        <f t="shared" si="16"/>
        <v>380750.402</v>
      </c>
      <c r="N46" s="29">
        <f t="shared" si="16"/>
        <v>369035.4944000001</v>
      </c>
      <c r="O46" s="29">
        <f t="shared" si="16"/>
        <v>157760.0376</v>
      </c>
      <c r="P46" s="29">
        <f t="shared" si="16"/>
        <v>77999.7194</v>
      </c>
      <c r="Q46" s="29">
        <f>SUM(B46:P46)</f>
        <v>3097297.3692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285420.21</v>
      </c>
      <c r="C49" s="35">
        <f aca="true" t="shared" si="17" ref="C49:P49">SUM(C50:C64)</f>
        <v>72990.18</v>
      </c>
      <c r="D49" s="35">
        <f t="shared" si="17"/>
        <v>190595.68</v>
      </c>
      <c r="E49" s="35">
        <f t="shared" si="17"/>
        <v>65466.07</v>
      </c>
      <c r="F49" s="35">
        <f t="shared" si="17"/>
        <v>261515.96</v>
      </c>
      <c r="G49" s="35">
        <f t="shared" si="17"/>
        <v>70475.79</v>
      </c>
      <c r="H49" s="35">
        <f t="shared" si="17"/>
        <v>292376.51999999996</v>
      </c>
      <c r="I49" s="35">
        <f t="shared" si="17"/>
        <v>307524.69</v>
      </c>
      <c r="J49" s="35">
        <f t="shared" si="17"/>
        <v>35256.64</v>
      </c>
      <c r="K49" s="35">
        <f t="shared" si="17"/>
        <v>240887.55</v>
      </c>
      <c r="L49" s="35">
        <f t="shared" si="17"/>
        <v>289242.45</v>
      </c>
      <c r="M49" s="35">
        <f t="shared" si="17"/>
        <v>380750.4</v>
      </c>
      <c r="N49" s="35">
        <f t="shared" si="17"/>
        <v>369035.49</v>
      </c>
      <c r="O49" s="35">
        <f t="shared" si="17"/>
        <v>157760.04</v>
      </c>
      <c r="P49" s="35">
        <f t="shared" si="17"/>
        <v>77999.72</v>
      </c>
      <c r="Q49" s="29">
        <f>SUM(Q50:Q64)</f>
        <v>3097297.39</v>
      </c>
      <c r="S49" s="64"/>
    </row>
    <row r="50" spans="1:20" ht="18.75" customHeight="1">
      <c r="A50" s="17" t="s">
        <v>83</v>
      </c>
      <c r="B50" s="35">
        <v>285420.21</v>
      </c>
      <c r="C50" s="34">
        <v>0</v>
      </c>
      <c r="D50" s="35">
        <v>190595.68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476015.89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72990.18</v>
      </c>
      <c r="D51" s="34">
        <v>0</v>
      </c>
      <c r="E51" s="35">
        <v>65466.07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138456.25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261515.96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261515.96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70475.79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70475.79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f>279735.92+12640.6</f>
        <v>292376.51999999996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292376.51999999996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307524.69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307524.69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35256.64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35256.64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240887.55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240887.55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289242.45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289242.45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380750.4</v>
      </c>
      <c r="N59" s="34">
        <v>0</v>
      </c>
      <c r="O59" s="34">
        <v>0</v>
      </c>
      <c r="P59" s="34">
        <v>0</v>
      </c>
      <c r="Q59" s="29">
        <f t="shared" si="18"/>
        <v>380750.4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369035.49</v>
      </c>
      <c r="O60" s="34">
        <v>0</v>
      </c>
      <c r="P60" s="34">
        <v>0</v>
      </c>
      <c r="Q60" s="29">
        <f t="shared" si="18"/>
        <v>369035.49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157760.04</v>
      </c>
      <c r="P61" s="34">
        <v>0</v>
      </c>
      <c r="Q61" s="29">
        <f t="shared" si="18"/>
        <v>157760.04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77999.72</v>
      </c>
      <c r="Q62" s="29">
        <f t="shared" si="18"/>
        <v>77999.72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2.5868000000000007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3.1211999999999995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1.9577999999999998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2019-08-01T19:36:06Z</dcterms:modified>
  <cp:category/>
  <cp:version/>
  <cp:contentType/>
  <cp:contentStatus/>
</cp:coreProperties>
</file>