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<sst xmlns="http://schemas.openxmlformats.org/spreadsheetml/2006/main" count="104" uniqueCount="98">
  <si>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</si>
  <si>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</si>
  <si>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</si>
  <si>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</si>
  <si>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</si>
  <si>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</si>
  <si>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</si>
  <si>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</si>
  <si>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</si>
  <si>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</si>
  <si>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</si>
  <si>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</si>
  <si>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</si>
  <si>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</si>
  <si>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</si>
  <si>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</si>
  <si>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</si>
  <si>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</si>
  <si>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</si>
  <si>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</si>
  <si>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</si>
  <si>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</si>
  <si>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</si>
  <si>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</si>
  <si>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</si>
  <si>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</si>
  <si>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</si>
  <si>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</si>
  <si>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</si>
  <si>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</si>
  <si>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</si>
  <si>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</si>
  <si>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</si>
  <si>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</si>
  <si>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</si>
  <si>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</si>
  <si>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</si>
  <si>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</si>
  <si>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</si>
  <si>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</si>
  <si>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</si>
  <si>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</si>
  <si>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</si>
  <si>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</si>
  <si>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</si>
  <si>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</si>
  <si>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</si>
  <si>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</si>
  <si>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</si>
  <si>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</si>
  <si>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</si>
  <si>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</si>
  <si>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</si>
  <si>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</si>
  <si>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</si>
  <si>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</si>
  <si>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</si>
  <si>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</si>
  <si>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</si>
  <si>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</si>
  <si>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</si>
  <si>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</si>
  <si>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</si>
  <si>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</si>
  <si>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</si>
  <si>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</si>
  <si>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</si>
  <si>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</si>
  <si>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</si>
  <si>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</si>
  <si>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</si>
  <si>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</si>
  <si>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</si>
  <si>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</si>
  <si>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</si>
  <si>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</si>
  <si>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</si>
  <si>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</si>
  <si>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</si>
  <si>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</si>
  <si>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</si>
  <si>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</si>
  <si>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</si>
  <si>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</si>
  <si>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</si>
  <si>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</si>
  <si>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</si>
  <si>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</si>
  <si>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</si>
  <si>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</si>
  <si>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</si>
  <si>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</si>
  <si>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</si>
  <si>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</si>
  <si>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</si>
  <si>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</si>
  <si>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</si>
  <si>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27/07/19 - VENCIMENTO 02/08/19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</si>
</sst>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255691</v>
      </c>
      <c r="C7" s="10">
        <f>C8+C18+C22</f>
        <v>50065</v>
      </c>
      <c r="D7" s="10">
        <f>D8+D18+D22</f>
        <v>158175</v>
      </c>
      <c r="E7" s="10">
        <f t="shared" si="0"/>
        <v>51266</v>
      </c>
      <c r="F7" s="10">
        <f t="shared" si="0"/>
        <v>248640</v>
      </c>
      <c r="G7" s="10">
        <f t="shared" si="0"/>
        <v>45391</v>
      </c>
      <c r="H7" s="10">
        <f t="shared" si="0"/>
        <v>210763</v>
      </c>
      <c r="I7" s="10">
        <f t="shared" si="0"/>
        <v>319764</v>
      </c>
      <c r="J7" s="10">
        <f t="shared" si="0"/>
        <v>37904</v>
      </c>
      <c r="K7" s="10">
        <f t="shared" si="0"/>
        <v>218348</v>
      </c>
      <c r="L7" s="10">
        <f t="shared" si="0"/>
        <v>189789</v>
      </c>
      <c r="M7" s="10">
        <f t="shared" si="0"/>
        <v>285249</v>
      </c>
      <c r="N7" s="10">
        <f t="shared" si="0"/>
        <v>246703</v>
      </c>
      <c r="O7" s="10">
        <f t="shared" si="0"/>
        <v>84316</v>
      </c>
      <c r="P7" s="10">
        <f t="shared" si="0"/>
        <v>53978</v>
      </c>
      <c r="Q7" s="10">
        <f>+Q8+Q18+Q22</f>
        <v>2456042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123783</v>
      </c>
      <c r="C8" s="12">
        <f>+C9+C10+C14</f>
        <v>24324</v>
      </c>
      <c r="D8" s="12">
        <f>+D9+D10+D14</f>
        <v>80134</v>
      </c>
      <c r="E8" s="12">
        <f t="shared" si="1"/>
        <v>26362</v>
      </c>
      <c r="F8" s="12">
        <f t="shared" si="1"/>
        <v>135099</v>
      </c>
      <c r="G8" s="12">
        <f t="shared" si="1"/>
        <v>22235</v>
      </c>
      <c r="H8" s="12">
        <f t="shared" si="1"/>
        <v>107009</v>
      </c>
      <c r="I8" s="12">
        <f t="shared" si="1"/>
        <v>162358</v>
      </c>
      <c r="J8" s="12">
        <f t="shared" si="1"/>
        <v>19195</v>
      </c>
      <c r="K8" s="12">
        <f t="shared" si="1"/>
        <v>108256</v>
      </c>
      <c r="L8" s="12">
        <f t="shared" si="1"/>
        <v>98574</v>
      </c>
      <c r="M8" s="12">
        <f t="shared" si="1"/>
        <v>149776</v>
      </c>
      <c r="N8" s="12">
        <f t="shared" si="1"/>
        <v>124946</v>
      </c>
      <c r="O8" s="12">
        <f t="shared" si="1"/>
        <v>46322</v>
      </c>
      <c r="P8" s="12">
        <f t="shared" si="1"/>
        <v>31700</v>
      </c>
      <c r="Q8" s="12">
        <f>SUM(B8:P8)</f>
        <v>1260073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13562</v>
      </c>
      <c r="C9" s="14">
        <v>2660</v>
      </c>
      <c r="D9" s="14">
        <v>10521</v>
      </c>
      <c r="E9" s="14">
        <v>4211</v>
      </c>
      <c r="F9" s="14">
        <v>12188</v>
      </c>
      <c r="G9" s="14">
        <v>2190</v>
      </c>
      <c r="H9" s="14">
        <v>10347</v>
      </c>
      <c r="I9" s="14">
        <v>17668</v>
      </c>
      <c r="J9" s="14">
        <v>2726</v>
      </c>
      <c r="K9" s="14">
        <v>15396</v>
      </c>
      <c r="L9" s="14">
        <v>12066</v>
      </c>
      <c r="M9" s="14">
        <v>11563</v>
      </c>
      <c r="N9" s="14">
        <v>10659</v>
      </c>
      <c r="O9" s="14">
        <v>5051</v>
      </c>
      <c r="P9" s="14">
        <v>3756</v>
      </c>
      <c r="Q9" s="12">
        <f aca="true" t="shared" si="2" ref="Q9:Q17">SUM(B9:P9)</f>
        <v>134564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104163</v>
      </c>
      <c r="C10" s="14">
        <f t="shared" si="3"/>
        <v>20407</v>
      </c>
      <c r="D10" s="14">
        <f t="shared" si="3"/>
        <v>65760</v>
      </c>
      <c r="E10" s="14">
        <f t="shared" si="3"/>
        <v>20908</v>
      </c>
      <c r="F10" s="14">
        <f t="shared" si="3"/>
        <v>116653</v>
      </c>
      <c r="G10" s="14">
        <f t="shared" si="3"/>
        <v>19022</v>
      </c>
      <c r="H10" s="14">
        <f t="shared" si="3"/>
        <v>91478</v>
      </c>
      <c r="I10" s="14">
        <f t="shared" si="3"/>
        <v>136045</v>
      </c>
      <c r="J10" s="14">
        <f t="shared" si="3"/>
        <v>15549</v>
      </c>
      <c r="K10" s="14">
        <f t="shared" si="3"/>
        <v>87799</v>
      </c>
      <c r="L10" s="14">
        <f t="shared" si="3"/>
        <v>81951</v>
      </c>
      <c r="M10" s="14">
        <f t="shared" si="3"/>
        <v>130759</v>
      </c>
      <c r="N10" s="14">
        <f t="shared" si="3"/>
        <v>107406</v>
      </c>
      <c r="O10" s="14">
        <f t="shared" si="3"/>
        <v>39329</v>
      </c>
      <c r="P10" s="14">
        <f t="shared" si="3"/>
        <v>26781</v>
      </c>
      <c r="Q10" s="12">
        <f t="shared" si="2"/>
        <v>1064010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53311</v>
      </c>
      <c r="C11" s="14">
        <v>10504</v>
      </c>
      <c r="D11" s="14">
        <v>33792</v>
      </c>
      <c r="E11" s="14">
        <v>11680</v>
      </c>
      <c r="F11" s="14">
        <v>57573</v>
      </c>
      <c r="G11" s="14">
        <v>9718</v>
      </c>
      <c r="H11" s="14">
        <v>46375</v>
      </c>
      <c r="I11" s="14">
        <v>68805</v>
      </c>
      <c r="J11" s="14">
        <v>8291</v>
      </c>
      <c r="K11" s="14">
        <v>45824</v>
      </c>
      <c r="L11" s="14">
        <v>41086</v>
      </c>
      <c r="M11" s="14">
        <v>67079</v>
      </c>
      <c r="N11" s="14">
        <v>52592</v>
      </c>
      <c r="O11" s="14">
        <v>18417</v>
      </c>
      <c r="P11" s="14">
        <v>12364</v>
      </c>
      <c r="Q11" s="12">
        <f t="shared" si="2"/>
        <v>537411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49037</v>
      </c>
      <c r="C12" s="14">
        <v>9573</v>
      </c>
      <c r="D12" s="14">
        <v>30229</v>
      </c>
      <c r="E12" s="14">
        <v>8750</v>
      </c>
      <c r="F12" s="14">
        <v>57300</v>
      </c>
      <c r="G12" s="14">
        <v>8890</v>
      </c>
      <c r="H12" s="14">
        <v>43227</v>
      </c>
      <c r="I12" s="14">
        <v>63694</v>
      </c>
      <c r="J12" s="14">
        <v>6976</v>
      </c>
      <c r="K12" s="14">
        <v>40321</v>
      </c>
      <c r="L12" s="14">
        <v>39293</v>
      </c>
      <c r="M12" s="14">
        <v>61500</v>
      </c>
      <c r="N12" s="14">
        <v>53017</v>
      </c>
      <c r="O12" s="14">
        <v>20183</v>
      </c>
      <c r="P12" s="14">
        <v>13972</v>
      </c>
      <c r="Q12" s="12">
        <f t="shared" si="2"/>
        <v>505962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1815</v>
      </c>
      <c r="C13" s="14">
        <v>330</v>
      </c>
      <c r="D13" s="14">
        <v>1739</v>
      </c>
      <c r="E13" s="14">
        <v>478</v>
      </c>
      <c r="F13" s="14">
        <v>1780</v>
      </c>
      <c r="G13" s="14">
        <v>414</v>
      </c>
      <c r="H13" s="14">
        <v>1876</v>
      </c>
      <c r="I13" s="14">
        <v>3546</v>
      </c>
      <c r="J13" s="14">
        <v>282</v>
      </c>
      <c r="K13" s="14">
        <v>1654</v>
      </c>
      <c r="L13" s="14">
        <v>1572</v>
      </c>
      <c r="M13" s="14">
        <v>2180</v>
      </c>
      <c r="N13" s="14">
        <v>1797</v>
      </c>
      <c r="O13" s="14">
        <v>729</v>
      </c>
      <c r="P13" s="14">
        <v>445</v>
      </c>
      <c r="Q13" s="12">
        <f t="shared" si="2"/>
        <v>20637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6058</v>
      </c>
      <c r="C14" s="14">
        <f t="shared" si="4"/>
        <v>1257</v>
      </c>
      <c r="D14" s="14">
        <f t="shared" si="4"/>
        <v>3853</v>
      </c>
      <c r="E14" s="14">
        <f t="shared" si="4"/>
        <v>1243</v>
      </c>
      <c r="F14" s="14">
        <f t="shared" si="4"/>
        <v>6258</v>
      </c>
      <c r="G14" s="14">
        <f t="shared" si="4"/>
        <v>1023</v>
      </c>
      <c r="H14" s="14">
        <f t="shared" si="4"/>
        <v>5184</v>
      </c>
      <c r="I14" s="14">
        <f t="shared" si="4"/>
        <v>8645</v>
      </c>
      <c r="J14" s="14">
        <f t="shared" si="4"/>
        <v>920</v>
      </c>
      <c r="K14" s="14">
        <f t="shared" si="4"/>
        <v>5061</v>
      </c>
      <c r="L14" s="14">
        <f t="shared" si="4"/>
        <v>4557</v>
      </c>
      <c r="M14" s="14">
        <f t="shared" si="4"/>
        <v>7454</v>
      </c>
      <c r="N14" s="14">
        <f t="shared" si="4"/>
        <v>6881</v>
      </c>
      <c r="O14" s="14">
        <f t="shared" si="4"/>
        <v>1942</v>
      </c>
      <c r="P14" s="14">
        <f t="shared" si="4"/>
        <v>1163</v>
      </c>
      <c r="Q14" s="12">
        <f t="shared" si="2"/>
        <v>61499</v>
      </c>
    </row>
    <row r="15" spans="1:28" ht="18.75" customHeight="1">
      <c r="A15" s="15" t="s">
        <v>13</v>
      </c>
      <c r="B15" s="14">
        <v>6045</v>
      </c>
      <c r="C15" s="14">
        <v>1252</v>
      </c>
      <c r="D15" s="14">
        <v>3849</v>
      </c>
      <c r="E15" s="14">
        <v>1240</v>
      </c>
      <c r="F15" s="14">
        <v>6254</v>
      </c>
      <c r="G15" s="14">
        <v>1023</v>
      </c>
      <c r="H15" s="14">
        <v>5180</v>
      </c>
      <c r="I15" s="14">
        <v>8637</v>
      </c>
      <c r="J15" s="14">
        <v>917</v>
      </c>
      <c r="K15" s="14">
        <v>5059</v>
      </c>
      <c r="L15" s="14">
        <v>4542</v>
      </c>
      <c r="M15" s="14">
        <v>7437</v>
      </c>
      <c r="N15" s="14">
        <v>6866</v>
      </c>
      <c r="O15" s="14">
        <v>1940</v>
      </c>
      <c r="P15" s="14">
        <v>1161</v>
      </c>
      <c r="Q15" s="12">
        <f t="shared" si="2"/>
        <v>61402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2</v>
      </c>
      <c r="C16" s="14">
        <v>1</v>
      </c>
      <c r="D16" s="14">
        <v>1</v>
      </c>
      <c r="E16" s="14">
        <v>2</v>
      </c>
      <c r="F16" s="14">
        <v>1</v>
      </c>
      <c r="G16" s="14">
        <v>0</v>
      </c>
      <c r="H16" s="14">
        <v>1</v>
      </c>
      <c r="I16" s="14">
        <v>2</v>
      </c>
      <c r="J16" s="14">
        <v>0</v>
      </c>
      <c r="K16" s="14">
        <v>1</v>
      </c>
      <c r="L16" s="14">
        <v>12</v>
      </c>
      <c r="M16" s="14">
        <v>5</v>
      </c>
      <c r="N16" s="14">
        <v>5</v>
      </c>
      <c r="O16" s="14">
        <v>2</v>
      </c>
      <c r="P16" s="14">
        <v>2</v>
      </c>
      <c r="Q16" s="12">
        <f t="shared" si="2"/>
        <v>37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11</v>
      </c>
      <c r="C17" s="14">
        <v>4</v>
      </c>
      <c r="D17" s="14">
        <v>3</v>
      </c>
      <c r="E17" s="14">
        <v>1</v>
      </c>
      <c r="F17" s="14">
        <v>3</v>
      </c>
      <c r="G17" s="14">
        <v>0</v>
      </c>
      <c r="H17" s="14">
        <v>3</v>
      </c>
      <c r="I17" s="14">
        <v>6</v>
      </c>
      <c r="J17" s="14">
        <v>3</v>
      </c>
      <c r="K17" s="14">
        <v>1</v>
      </c>
      <c r="L17" s="14">
        <v>3</v>
      </c>
      <c r="M17" s="14">
        <v>12</v>
      </c>
      <c r="N17" s="14">
        <v>10</v>
      </c>
      <c r="O17" s="14">
        <v>0</v>
      </c>
      <c r="P17" s="14">
        <v>0</v>
      </c>
      <c r="Q17" s="12">
        <f t="shared" si="2"/>
        <v>60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73562</v>
      </c>
      <c r="C18" s="18">
        <f t="shared" si="5"/>
        <v>13387</v>
      </c>
      <c r="D18" s="18">
        <f t="shared" si="5"/>
        <v>38082</v>
      </c>
      <c r="E18" s="18">
        <f t="shared" si="5"/>
        <v>12608</v>
      </c>
      <c r="F18" s="18">
        <f t="shared" si="5"/>
        <v>54999</v>
      </c>
      <c r="G18" s="18">
        <f t="shared" si="5"/>
        <v>10355</v>
      </c>
      <c r="H18" s="18">
        <f t="shared" si="5"/>
        <v>50430</v>
      </c>
      <c r="I18" s="18">
        <f t="shared" si="5"/>
        <v>73484</v>
      </c>
      <c r="J18" s="18">
        <f t="shared" si="5"/>
        <v>9161</v>
      </c>
      <c r="K18" s="18">
        <f t="shared" si="5"/>
        <v>55550</v>
      </c>
      <c r="L18" s="18">
        <f t="shared" si="5"/>
        <v>47794</v>
      </c>
      <c r="M18" s="18">
        <f t="shared" si="5"/>
        <v>78661</v>
      </c>
      <c r="N18" s="18">
        <f t="shared" si="5"/>
        <v>76355</v>
      </c>
      <c r="O18" s="18">
        <f t="shared" si="5"/>
        <v>24285</v>
      </c>
      <c r="P18" s="18">
        <f t="shared" si="5"/>
        <v>14892</v>
      </c>
      <c r="Q18" s="12">
        <f aca="true" t="shared" si="6" ref="Q18:Q24">SUM(B18:P18)</f>
        <v>633605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38458</v>
      </c>
      <c r="C19" s="14">
        <v>6978</v>
      </c>
      <c r="D19" s="14">
        <v>20770</v>
      </c>
      <c r="E19" s="14">
        <v>7656</v>
      </c>
      <c r="F19" s="14">
        <v>27069</v>
      </c>
      <c r="G19" s="14">
        <v>5452</v>
      </c>
      <c r="H19" s="14">
        <v>26116</v>
      </c>
      <c r="I19" s="14">
        <v>38167</v>
      </c>
      <c r="J19" s="14">
        <v>5231</v>
      </c>
      <c r="K19" s="14">
        <v>30544</v>
      </c>
      <c r="L19" s="14">
        <v>24540</v>
      </c>
      <c r="M19" s="14">
        <v>40733</v>
      </c>
      <c r="N19" s="14">
        <v>37875</v>
      </c>
      <c r="O19" s="14">
        <v>12154</v>
      </c>
      <c r="P19" s="14">
        <v>7071</v>
      </c>
      <c r="Q19" s="12">
        <f t="shared" si="6"/>
        <v>328814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34189</v>
      </c>
      <c r="C20" s="14">
        <v>6243</v>
      </c>
      <c r="D20" s="14">
        <v>16611</v>
      </c>
      <c r="E20" s="14">
        <v>4744</v>
      </c>
      <c r="F20" s="14">
        <v>27268</v>
      </c>
      <c r="G20" s="14">
        <v>4752</v>
      </c>
      <c r="H20" s="14">
        <v>23548</v>
      </c>
      <c r="I20" s="14">
        <v>34087</v>
      </c>
      <c r="J20" s="14">
        <v>3812</v>
      </c>
      <c r="K20" s="14">
        <v>24394</v>
      </c>
      <c r="L20" s="14">
        <v>22598</v>
      </c>
      <c r="M20" s="14">
        <v>36934</v>
      </c>
      <c r="N20" s="14">
        <v>37580</v>
      </c>
      <c r="O20" s="14">
        <v>11774</v>
      </c>
      <c r="P20" s="14">
        <v>7646</v>
      </c>
      <c r="Q20" s="12">
        <f t="shared" si="6"/>
        <v>296180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915</v>
      </c>
      <c r="C21" s="14">
        <v>166</v>
      </c>
      <c r="D21" s="14">
        <v>701</v>
      </c>
      <c r="E21" s="14">
        <v>208</v>
      </c>
      <c r="F21" s="14">
        <v>662</v>
      </c>
      <c r="G21" s="14">
        <v>151</v>
      </c>
      <c r="H21" s="14">
        <v>766</v>
      </c>
      <c r="I21" s="14">
        <v>1230</v>
      </c>
      <c r="J21" s="14">
        <v>118</v>
      </c>
      <c r="K21" s="14">
        <v>612</v>
      </c>
      <c r="L21" s="14">
        <v>656</v>
      </c>
      <c r="M21" s="14">
        <v>994</v>
      </c>
      <c r="N21" s="14">
        <v>900</v>
      </c>
      <c r="O21" s="14">
        <v>357</v>
      </c>
      <c r="P21" s="14">
        <v>175</v>
      </c>
      <c r="Q21" s="12">
        <f t="shared" si="6"/>
        <v>8611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58346</v>
      </c>
      <c r="C22" s="14">
        <f t="shared" si="7"/>
        <v>12354</v>
      </c>
      <c r="D22" s="14">
        <f t="shared" si="7"/>
        <v>39959</v>
      </c>
      <c r="E22" s="14">
        <f t="shared" si="7"/>
        <v>12296</v>
      </c>
      <c r="F22" s="14">
        <f t="shared" si="7"/>
        <v>58542</v>
      </c>
      <c r="G22" s="14">
        <f t="shared" si="7"/>
        <v>12801</v>
      </c>
      <c r="H22" s="14">
        <f t="shared" si="7"/>
        <v>53324</v>
      </c>
      <c r="I22" s="14">
        <f t="shared" si="7"/>
        <v>83922</v>
      </c>
      <c r="J22" s="14">
        <f t="shared" si="7"/>
        <v>9548</v>
      </c>
      <c r="K22" s="14">
        <f t="shared" si="7"/>
        <v>54542</v>
      </c>
      <c r="L22" s="14">
        <f t="shared" si="7"/>
        <v>43421</v>
      </c>
      <c r="M22" s="14">
        <f t="shared" si="7"/>
        <v>56812</v>
      </c>
      <c r="N22" s="14">
        <f t="shared" si="7"/>
        <v>45402</v>
      </c>
      <c r="O22" s="14">
        <f t="shared" si="7"/>
        <v>13709</v>
      </c>
      <c r="P22" s="14">
        <f t="shared" si="7"/>
        <v>7386</v>
      </c>
      <c r="Q22" s="12">
        <f t="shared" si="6"/>
        <v>562364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46242</v>
      </c>
      <c r="C23" s="14">
        <v>9592</v>
      </c>
      <c r="D23" s="14">
        <v>34033</v>
      </c>
      <c r="E23" s="14">
        <v>10403</v>
      </c>
      <c r="F23" s="14">
        <v>47914</v>
      </c>
      <c r="G23" s="14">
        <v>10821</v>
      </c>
      <c r="H23" s="14">
        <v>44201</v>
      </c>
      <c r="I23" s="14">
        <v>71072</v>
      </c>
      <c r="J23" s="14">
        <v>8478</v>
      </c>
      <c r="K23" s="14">
        <v>46501</v>
      </c>
      <c r="L23" s="14">
        <v>36318</v>
      </c>
      <c r="M23" s="14">
        <v>47042</v>
      </c>
      <c r="N23" s="14">
        <v>37843</v>
      </c>
      <c r="O23" s="14">
        <v>11538</v>
      </c>
      <c r="P23" s="14">
        <v>5977</v>
      </c>
      <c r="Q23" s="12">
        <f t="shared" si="6"/>
        <v>467975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12104</v>
      </c>
      <c r="C24" s="14">
        <v>2762</v>
      </c>
      <c r="D24" s="14">
        <v>5926</v>
      </c>
      <c r="E24" s="14">
        <v>1893</v>
      </c>
      <c r="F24" s="14">
        <v>10628</v>
      </c>
      <c r="G24" s="14">
        <v>1980</v>
      </c>
      <c r="H24" s="14">
        <v>9123</v>
      </c>
      <c r="I24" s="14">
        <v>12850</v>
      </c>
      <c r="J24" s="14">
        <v>1070</v>
      </c>
      <c r="K24" s="14">
        <v>8041</v>
      </c>
      <c r="L24" s="14">
        <v>7103</v>
      </c>
      <c r="M24" s="14">
        <v>9770</v>
      </c>
      <c r="N24" s="14">
        <v>7559</v>
      </c>
      <c r="O24" s="14">
        <v>2171</v>
      </c>
      <c r="P24" s="14">
        <v>1409</v>
      </c>
      <c r="Q24" s="12">
        <f t="shared" si="6"/>
        <v>94389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579020.9307</v>
      </c>
      <c r="C28" s="56">
        <f>C29+C30</f>
        <v>130714.072</v>
      </c>
      <c r="D28" s="56">
        <f>D29+D30</f>
        <v>373027.98250000004</v>
      </c>
      <c r="E28" s="56">
        <f aca="true" t="shared" si="8" ref="E28:P28">E29+E30</f>
        <v>142605.8748</v>
      </c>
      <c r="F28" s="56">
        <f t="shared" si="8"/>
        <v>526494.67</v>
      </c>
      <c r="G28" s="56">
        <f t="shared" si="8"/>
        <v>141674.3892</v>
      </c>
      <c r="H28" s="56">
        <f t="shared" si="8"/>
        <v>518737.3661</v>
      </c>
      <c r="I28" s="56">
        <f t="shared" si="8"/>
        <v>630894.2592000001</v>
      </c>
      <c r="J28" s="56">
        <f t="shared" si="8"/>
        <v>94949.51999999999</v>
      </c>
      <c r="K28" s="56">
        <f t="shared" si="8"/>
        <v>502860.0076</v>
      </c>
      <c r="L28" s="56">
        <f t="shared" si="8"/>
        <v>516016.42449999996</v>
      </c>
      <c r="M28" s="56">
        <f t="shared" si="8"/>
        <v>676338.0327</v>
      </c>
      <c r="N28" s="56">
        <f t="shared" si="8"/>
        <v>651921.6431999999</v>
      </c>
      <c r="O28" s="56">
        <f t="shared" si="8"/>
        <v>286781.6972</v>
      </c>
      <c r="P28" s="56">
        <f t="shared" si="8"/>
        <v>153504.2148</v>
      </c>
      <c r="Q28" s="56">
        <f>SUM(B28:P28)</f>
        <v>5925541.084500001</v>
      </c>
      <c r="S28" s="62"/>
    </row>
    <row r="29" spans="1:17" ht="18.75" customHeight="1">
      <c r="A29" s="54" t="s">
        <v>38</v>
      </c>
      <c r="B29" s="52">
        <f aca="true" t="shared" si="9" ref="B29:P29">B26*B7</f>
        <v>574716.6607</v>
      </c>
      <c r="C29" s="52">
        <f>C26*C7</f>
        <v>129508.142</v>
      </c>
      <c r="D29" s="52">
        <f>D26*D7</f>
        <v>366254.2125</v>
      </c>
      <c r="E29" s="52">
        <f t="shared" si="9"/>
        <v>141381.3748</v>
      </c>
      <c r="F29" s="52">
        <f t="shared" si="9"/>
        <v>514187.52</v>
      </c>
      <c r="G29" s="52">
        <f t="shared" si="9"/>
        <v>141674.3892</v>
      </c>
      <c r="H29" s="52">
        <f t="shared" si="9"/>
        <v>500498.89609999995</v>
      </c>
      <c r="I29" s="52">
        <f t="shared" si="9"/>
        <v>626033.9592</v>
      </c>
      <c r="J29" s="52">
        <f t="shared" si="9"/>
        <v>94949.51999999999</v>
      </c>
      <c r="K29" s="52">
        <f t="shared" si="9"/>
        <v>499187.1976</v>
      </c>
      <c r="L29" s="52">
        <f t="shared" si="9"/>
        <v>497342.0745</v>
      </c>
      <c r="M29" s="52">
        <f t="shared" si="9"/>
        <v>653876.2827</v>
      </c>
      <c r="N29" s="52">
        <f t="shared" si="9"/>
        <v>632645.1732</v>
      </c>
      <c r="O29" s="52">
        <f t="shared" si="9"/>
        <v>272694.8072</v>
      </c>
      <c r="P29" s="52">
        <f t="shared" si="9"/>
        <v>149335.5348</v>
      </c>
      <c r="Q29" s="53">
        <f>SUM(B29:P29)</f>
        <v>5794285.7445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22461.75</v>
      </c>
      <c r="N30" s="52">
        <v>19276.47</v>
      </c>
      <c r="O30" s="52">
        <v>14086.89</v>
      </c>
      <c r="P30" s="52">
        <v>4168.68</v>
      </c>
      <c r="Q30" s="53">
        <f>SUM(B30:P30)</f>
        <v>131255.34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-58316.6</v>
      </c>
      <c r="C32" s="25">
        <f>+C33+C35+C42+C43+C44-C45</f>
        <v>-11438</v>
      </c>
      <c r="D32" s="25">
        <f>+D33+D35+D42+D43+D44-D45</f>
        <v>-45240.3</v>
      </c>
      <c r="E32" s="25">
        <f t="shared" si="10"/>
        <v>-18129.1</v>
      </c>
      <c r="F32" s="25">
        <f t="shared" si="10"/>
        <v>-64715.55</v>
      </c>
      <c r="G32" s="25">
        <f t="shared" si="10"/>
        <v>-9417</v>
      </c>
      <c r="H32" s="25">
        <f t="shared" si="10"/>
        <v>-62730.57</v>
      </c>
      <c r="I32" s="25">
        <f t="shared" si="10"/>
        <v>-75972.4</v>
      </c>
      <c r="J32" s="25">
        <f t="shared" si="10"/>
        <v>-11721.8</v>
      </c>
      <c r="K32" s="25">
        <f t="shared" si="10"/>
        <v>-66202.8</v>
      </c>
      <c r="L32" s="25">
        <f t="shared" si="10"/>
        <v>-64202.72</v>
      </c>
      <c r="M32" s="25">
        <f t="shared" si="10"/>
        <v>-49720.9</v>
      </c>
      <c r="N32" s="25">
        <f t="shared" si="10"/>
        <v>-45833.7</v>
      </c>
      <c r="O32" s="25">
        <f t="shared" si="10"/>
        <v>-21719.3</v>
      </c>
      <c r="P32" s="25">
        <f t="shared" si="10"/>
        <v>-16150.8</v>
      </c>
      <c r="Q32" s="25">
        <f t="shared" si="10"/>
        <v>-621511.54</v>
      </c>
    </row>
    <row r="33" spans="1:17" ht="18.75" customHeight="1">
      <c r="A33" s="17" t="s">
        <v>62</v>
      </c>
      <c r="B33" s="26">
        <f>+B34</f>
        <v>-58316.6</v>
      </c>
      <c r="C33" s="26">
        <f>+C34</f>
        <v>-11438</v>
      </c>
      <c r="D33" s="26">
        <f>+D34</f>
        <v>-45240.3</v>
      </c>
      <c r="E33" s="26">
        <f aca="true" t="shared" si="11" ref="E33:Q33">+E34</f>
        <v>-18107.3</v>
      </c>
      <c r="F33" s="26">
        <f t="shared" si="11"/>
        <v>-52408.4</v>
      </c>
      <c r="G33" s="26">
        <f t="shared" si="11"/>
        <v>-9417</v>
      </c>
      <c r="H33" s="26">
        <f t="shared" si="11"/>
        <v>-44492.1</v>
      </c>
      <c r="I33" s="26">
        <f t="shared" si="11"/>
        <v>-75972.4</v>
      </c>
      <c r="J33" s="26">
        <f t="shared" si="11"/>
        <v>-11721.8</v>
      </c>
      <c r="K33" s="26">
        <f t="shared" si="11"/>
        <v>-66202.8</v>
      </c>
      <c r="L33" s="26">
        <f t="shared" si="11"/>
        <v>-51883.8</v>
      </c>
      <c r="M33" s="26">
        <f t="shared" si="11"/>
        <v>-49720.9</v>
      </c>
      <c r="N33" s="26">
        <f t="shared" si="11"/>
        <v>-45833.7</v>
      </c>
      <c r="O33" s="26">
        <f t="shared" si="11"/>
        <v>-21719.3</v>
      </c>
      <c r="P33" s="26">
        <f t="shared" si="11"/>
        <v>-16150.8</v>
      </c>
      <c r="Q33" s="26">
        <f t="shared" si="11"/>
        <v>-578625.2000000001</v>
      </c>
    </row>
    <row r="34" spans="1:28" ht="18.75" customHeight="1">
      <c r="A34" s="13" t="s">
        <v>39</v>
      </c>
      <c r="B34" s="20">
        <f aca="true" t="shared" si="12" ref="B34:G34">ROUND(-B9*$F$3,2)</f>
        <v>-58316.6</v>
      </c>
      <c r="C34" s="20">
        <f t="shared" si="12"/>
        <v>-11438</v>
      </c>
      <c r="D34" s="20">
        <f t="shared" si="12"/>
        <v>-45240.3</v>
      </c>
      <c r="E34" s="20">
        <f t="shared" si="12"/>
        <v>-18107.3</v>
      </c>
      <c r="F34" s="20">
        <f t="shared" si="12"/>
        <v>-52408.4</v>
      </c>
      <c r="G34" s="20">
        <f t="shared" si="12"/>
        <v>-9417</v>
      </c>
      <c r="H34" s="20">
        <f aca="true" t="shared" si="13" ref="H34:P34">ROUND(-H9*$F$3,2)</f>
        <v>-44492.1</v>
      </c>
      <c r="I34" s="20">
        <f t="shared" si="13"/>
        <v>-75972.4</v>
      </c>
      <c r="J34" s="20">
        <f t="shared" si="13"/>
        <v>-11721.8</v>
      </c>
      <c r="K34" s="20">
        <f>ROUND(-K9*$F$3,2)</f>
        <v>-66202.8</v>
      </c>
      <c r="L34" s="20">
        <f>ROUND(-L9*$F$3,2)</f>
        <v>-51883.8</v>
      </c>
      <c r="M34" s="20">
        <f>ROUND(-M9*$F$3,2)</f>
        <v>-49720.9</v>
      </c>
      <c r="N34" s="20">
        <f>ROUND(-N9*$F$3,2)</f>
        <v>-45833.7</v>
      </c>
      <c r="O34" s="20">
        <f t="shared" si="13"/>
        <v>-21719.3</v>
      </c>
      <c r="P34" s="20">
        <f t="shared" si="13"/>
        <v>-16150.8</v>
      </c>
      <c r="Q34" s="44">
        <f aca="true" t="shared" si="14" ref="Q34:Q45">SUM(B34:P34)</f>
        <v>-578625.2000000001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-21.8</v>
      </c>
      <c r="F44" s="24">
        <v>-39311.29</v>
      </c>
      <c r="G44" s="24">
        <v>0</v>
      </c>
      <c r="H44" s="24">
        <v>-23836.34</v>
      </c>
      <c r="I44" s="24">
        <v>0</v>
      </c>
      <c r="J44" s="24">
        <v>0</v>
      </c>
      <c r="K44" s="24">
        <v>0</v>
      </c>
      <c r="L44" s="24">
        <v>-12318.92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-75488.35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-27004.14</v>
      </c>
      <c r="G45" s="24">
        <v>0</v>
      </c>
      <c r="H45" s="24">
        <v>-5597.87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-32602.01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520704.33070000005</v>
      </c>
      <c r="C46" s="29">
        <f t="shared" si="16"/>
        <v>119276.072</v>
      </c>
      <c r="D46" s="29">
        <f t="shared" si="16"/>
        <v>327787.68250000005</v>
      </c>
      <c r="E46" s="29">
        <f t="shared" si="16"/>
        <v>124476.77479999998</v>
      </c>
      <c r="F46" s="29">
        <f t="shared" si="16"/>
        <v>461779.12000000005</v>
      </c>
      <c r="G46" s="29">
        <f t="shared" si="16"/>
        <v>132257.3892</v>
      </c>
      <c r="H46" s="29">
        <f t="shared" si="16"/>
        <v>456006.7961</v>
      </c>
      <c r="I46" s="29">
        <f t="shared" si="16"/>
        <v>554921.8592000001</v>
      </c>
      <c r="J46" s="29">
        <f t="shared" si="16"/>
        <v>83227.71999999999</v>
      </c>
      <c r="K46" s="29">
        <f t="shared" si="16"/>
        <v>436657.2076</v>
      </c>
      <c r="L46" s="29">
        <f t="shared" si="16"/>
        <v>451813.7045</v>
      </c>
      <c r="M46" s="29">
        <f t="shared" si="16"/>
        <v>626617.1327</v>
      </c>
      <c r="N46" s="29">
        <f t="shared" si="16"/>
        <v>606087.9432</v>
      </c>
      <c r="O46" s="29">
        <f t="shared" si="16"/>
        <v>265062.3972</v>
      </c>
      <c r="P46" s="29">
        <f t="shared" si="16"/>
        <v>137353.4148</v>
      </c>
      <c r="Q46" s="29">
        <f>SUM(B46:P46)</f>
        <v>5304029.5445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520704.33</v>
      </c>
      <c r="C49" s="35">
        <f aca="true" t="shared" si="17" ref="C49:P49">SUM(C50:C64)</f>
        <v>119276.07</v>
      </c>
      <c r="D49" s="35">
        <f t="shared" si="17"/>
        <v>327787.68</v>
      </c>
      <c r="E49" s="35">
        <f t="shared" si="17"/>
        <v>124476.77</v>
      </c>
      <c r="F49" s="35">
        <f t="shared" si="17"/>
        <v>461779.12</v>
      </c>
      <c r="G49" s="35">
        <f t="shared" si="17"/>
        <v>132257.39</v>
      </c>
      <c r="H49" s="35">
        <f t="shared" si="17"/>
        <v>456006.8</v>
      </c>
      <c r="I49" s="35">
        <f t="shared" si="17"/>
        <v>554921.86</v>
      </c>
      <c r="J49" s="35">
        <f t="shared" si="17"/>
        <v>83227.72</v>
      </c>
      <c r="K49" s="35">
        <f t="shared" si="17"/>
        <v>436657.21</v>
      </c>
      <c r="L49" s="35">
        <f t="shared" si="17"/>
        <v>451813.7</v>
      </c>
      <c r="M49" s="35">
        <f t="shared" si="17"/>
        <v>626617.13</v>
      </c>
      <c r="N49" s="35">
        <f t="shared" si="17"/>
        <v>606087.94</v>
      </c>
      <c r="O49" s="35">
        <f t="shared" si="17"/>
        <v>265062.4</v>
      </c>
      <c r="P49" s="35">
        <f t="shared" si="17"/>
        <v>137353.41</v>
      </c>
      <c r="Q49" s="29">
        <f>SUM(Q50:Q64)</f>
        <v>5304029.530000001</v>
      </c>
      <c r="S49" s="64"/>
    </row>
    <row r="50" spans="1:20" ht="18.75" customHeight="1">
      <c r="A50" s="17" t="s">
        <v>83</v>
      </c>
      <c r="B50" s="35">
        <v>520704.33</v>
      </c>
      <c r="C50" s="34">
        <v>0</v>
      </c>
      <c r="D50" s="35">
        <v>327787.68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848492.01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119276.07</v>
      </c>
      <c r="D51" s="34">
        <v>0</v>
      </c>
      <c r="E51" s="35">
        <f>123274.07+1202.7</f>
        <v>124476.77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243752.84000000003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461779.12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461779.12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132257.39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132257.39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456006.8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456006.8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554921.86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554921.86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83227.72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83227.72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436657.21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436657.21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f>445458.27+6355.43</f>
        <v>451813.7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451813.7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626617.13</v>
      </c>
      <c r="N59" s="34">
        <v>0</v>
      </c>
      <c r="O59" s="34">
        <v>0</v>
      </c>
      <c r="P59" s="34">
        <v>0</v>
      </c>
      <c r="Q59" s="29">
        <f t="shared" si="18"/>
        <v>626617.13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606087.94</v>
      </c>
      <c r="O60" s="34">
        <v>0</v>
      </c>
      <c r="P60" s="34">
        <v>0</v>
      </c>
      <c r="Q60" s="29">
        <f t="shared" si="18"/>
        <v>606087.94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265062.4</v>
      </c>
      <c r="P61" s="34">
        <v>0</v>
      </c>
      <c r="Q61" s="29">
        <f t="shared" si="18"/>
        <v>265062.4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137353.41</v>
      </c>
      <c r="Q62" s="29">
        <f t="shared" si="18"/>
        <v>137353.41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1.9578000000000002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2019-08-01T19:30:42Z</dcterms:modified>
  <cp:category/>
  <cp:version/>
  <cp:contentType/>
  <cp:contentStatus/>
</cp:coreProperties>
</file>