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<sst xmlns="http://schemas.openxmlformats.org/spreadsheetml/2006/main" count="105" uniqueCount="99">
  <si>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</si>
  <si>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</si>
  <si>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</si>
  <si>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</si>
  <si>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</si>
  <si>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</si>
  <si>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</si>
  <si>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</si>
  <si>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</si>
  <si>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</si>
  <si>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</si>
  <si>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</si>
  <si>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</si>
  <si>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</si>
  <si>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</si>
  <si>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</si>
  <si>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</si>
  <si>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</si>
  <si>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</si>
  <si>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</si>
  <si>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</si>
  <si>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</si>
  <si>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</si>
  <si>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</si>
  <si>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</si>
  <si>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</si>
  <si>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</si>
  <si>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</si>
  <si>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</si>
  <si>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</si>
  <si>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</si>
  <si>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</si>
  <si>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</si>
  <si>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</si>
  <si>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</si>
  <si>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</si>
  <si>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</si>
  <si>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</si>
  <si>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</si>
  <si>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</si>
  <si>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</si>
  <si>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</si>
  <si>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</si>
  <si>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</si>
  <si>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</si>
  <si>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</si>
  <si>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</si>
  <si>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</si>
  <si>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</si>
  <si>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</si>
  <si>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</si>
  <si>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</si>
  <si>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</si>
  <si>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</si>
  <si>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</si>
  <si>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</si>
  <si>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</si>
  <si>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</si>
  <si>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</si>
  <si>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</si>
  <si>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</si>
  <si>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</si>
  <si>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</si>
  <si>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</si>
  <si>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</si>
  <si>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</si>
  <si>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</si>
  <si>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</si>
  <si>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</si>
  <si>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</si>
  <si>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</si>
  <si>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</si>
  <si>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</si>
  <si>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</si>
  <si>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</si>
  <si>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</si>
  <si>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</si>
  <si>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</si>
  <si>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</si>
  <si>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</si>
  <si>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</si>
  <si>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</si>
  <si>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</si>
  <si>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</si>
  <si>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</si>
  <si>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</si>
  <si>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</si>
  <si>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</si>
  <si>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</si>
  <si>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</si>
  <si>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</si>
  <si>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</si>
  <si>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</si>
  <si>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</si>
  <si>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</si>
  <si>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</si>
  <si>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24/07/19 - VENCIMENTO 31/07/19</t>
  </si>
  <si>
    <t>4.3. Revisão de Remuneração pelo Transporte Coletivo (1)</t>
  </si>
  <si>
    <t>(1) Revisão de remuneração pela rede da madrugada, mês de junho/19.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</si>
</sst>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63</v>
      </c>
      <c r="C5" s="4" t="s">
        <v>64</v>
      </c>
      <c r="D5" s="4" t="s">
        <v>63</v>
      </c>
      <c r="E5" s="4" t="s">
        <v>64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62</v>
      </c>
      <c r="C6" s="3" t="s">
        <v>62</v>
      </c>
      <c r="D6" s="3" t="s">
        <v>65</v>
      </c>
      <c r="E6" s="3" t="s">
        <v>65</v>
      </c>
      <c r="F6" s="3" t="s">
        <v>66</v>
      </c>
      <c r="G6" s="3" t="s">
        <v>67</v>
      </c>
      <c r="H6" s="3" t="s">
        <v>68</v>
      </c>
      <c r="I6" s="3" t="s">
        <v>69</v>
      </c>
      <c r="J6" s="59" t="s">
        <v>70</v>
      </c>
      <c r="K6" s="59" t="s">
        <v>71</v>
      </c>
      <c r="L6" s="3" t="s">
        <v>72</v>
      </c>
      <c r="M6" s="3" t="s">
        <v>73</v>
      </c>
      <c r="N6" s="3" t="s">
        <v>74</v>
      </c>
      <c r="O6" s="3" t="s">
        <v>75</v>
      </c>
      <c r="P6" s="3" t="s">
        <v>76</v>
      </c>
      <c r="Q6" s="74"/>
    </row>
    <row r="7" spans="1:28" ht="18.75" customHeight="1">
      <c r="A7" s="9" t="s">
        <v>3</v>
      </c>
      <c r="B7" s="10">
        <f aca="true" t="shared" si="0" ref="B7:P7">B8+B18+B22</f>
        <v>369547</v>
      </c>
      <c r="C7" s="10">
        <f>C8+C18+C22</f>
        <v>75344</v>
      </c>
      <c r="D7" s="10">
        <f>D8+D18+D22</f>
        <v>242370</v>
      </c>
      <c r="E7" s="10">
        <f t="shared" si="0"/>
        <v>76251</v>
      </c>
      <c r="F7" s="10">
        <f t="shared" si="0"/>
        <v>334874</v>
      </c>
      <c r="G7" s="10">
        <f t="shared" si="0"/>
        <v>65070</v>
      </c>
      <c r="H7" s="10">
        <f t="shared" si="0"/>
        <v>302551</v>
      </c>
      <c r="I7" s="10">
        <f t="shared" si="0"/>
        <v>469543</v>
      </c>
      <c r="J7" s="10">
        <f t="shared" si="0"/>
        <v>55647</v>
      </c>
      <c r="K7" s="10">
        <f t="shared" si="0"/>
        <v>301896</v>
      </c>
      <c r="L7" s="10">
        <f t="shared" si="0"/>
        <v>271330</v>
      </c>
      <c r="M7" s="10">
        <f t="shared" si="0"/>
        <v>397425</v>
      </c>
      <c r="N7" s="10">
        <f t="shared" si="0"/>
        <v>325417</v>
      </c>
      <c r="O7" s="10">
        <f t="shared" si="0"/>
        <v>132617</v>
      </c>
      <c r="P7" s="10">
        <f t="shared" si="0"/>
        <v>92098</v>
      </c>
      <c r="Q7" s="10">
        <f>+Q8+Q18+Q22</f>
        <v>3511980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172713</v>
      </c>
      <c r="C8" s="12">
        <f>+C9+C10+C14</f>
        <v>35378</v>
      </c>
      <c r="D8" s="12">
        <f>+D9+D10+D14</f>
        <v>122718</v>
      </c>
      <c r="E8" s="12">
        <f t="shared" si="1"/>
        <v>38601</v>
      </c>
      <c r="F8" s="12">
        <f t="shared" si="1"/>
        <v>182178</v>
      </c>
      <c r="G8" s="12">
        <f t="shared" si="1"/>
        <v>31435</v>
      </c>
      <c r="H8" s="12">
        <f t="shared" si="1"/>
        <v>154226</v>
      </c>
      <c r="I8" s="12">
        <f t="shared" si="1"/>
        <v>241276</v>
      </c>
      <c r="J8" s="12">
        <f t="shared" si="1"/>
        <v>27955</v>
      </c>
      <c r="K8" s="12">
        <f t="shared" si="1"/>
        <v>147650</v>
      </c>
      <c r="L8" s="12">
        <f t="shared" si="1"/>
        <v>136623</v>
      </c>
      <c r="M8" s="12">
        <f t="shared" si="1"/>
        <v>208929</v>
      </c>
      <c r="N8" s="12">
        <f t="shared" si="1"/>
        <v>160016</v>
      </c>
      <c r="O8" s="12">
        <f t="shared" si="1"/>
        <v>72372</v>
      </c>
      <c r="P8" s="12">
        <f t="shared" si="1"/>
        <v>53269</v>
      </c>
      <c r="Q8" s="12">
        <f>SUM(B8:P8)</f>
        <v>1785339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13636</v>
      </c>
      <c r="C9" s="14">
        <v>2848</v>
      </c>
      <c r="D9" s="14">
        <v>11690</v>
      </c>
      <c r="E9" s="14">
        <v>4480</v>
      </c>
      <c r="F9" s="14">
        <v>10937</v>
      </c>
      <c r="G9" s="14">
        <v>2371</v>
      </c>
      <c r="H9" s="14">
        <v>10450</v>
      </c>
      <c r="I9" s="14">
        <v>18690</v>
      </c>
      <c r="J9" s="14">
        <v>2631</v>
      </c>
      <c r="K9" s="14">
        <v>15594</v>
      </c>
      <c r="L9" s="14">
        <v>12585</v>
      </c>
      <c r="M9" s="14">
        <v>11128</v>
      </c>
      <c r="N9" s="14">
        <v>10334</v>
      </c>
      <c r="O9" s="14">
        <v>6329</v>
      </c>
      <c r="P9" s="14">
        <v>5069</v>
      </c>
      <c r="Q9" s="12">
        <f aca="true" t="shared" si="2" ref="Q9:Q17">SUM(B9:P9)</f>
        <v>138772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151218</v>
      </c>
      <c r="C10" s="14">
        <f t="shared" si="3"/>
        <v>30971</v>
      </c>
      <c r="D10" s="14">
        <f t="shared" si="3"/>
        <v>105732</v>
      </c>
      <c r="E10" s="14">
        <f t="shared" si="3"/>
        <v>32451</v>
      </c>
      <c r="F10" s="14">
        <f t="shared" si="3"/>
        <v>163281</v>
      </c>
      <c r="G10" s="14">
        <f t="shared" si="3"/>
        <v>27618</v>
      </c>
      <c r="H10" s="14">
        <f t="shared" si="3"/>
        <v>136627</v>
      </c>
      <c r="I10" s="14">
        <f t="shared" si="3"/>
        <v>210575</v>
      </c>
      <c r="J10" s="14">
        <f t="shared" si="3"/>
        <v>24187</v>
      </c>
      <c r="K10" s="14">
        <f t="shared" si="3"/>
        <v>125749</v>
      </c>
      <c r="L10" s="14">
        <f t="shared" si="3"/>
        <v>117992</v>
      </c>
      <c r="M10" s="14">
        <f t="shared" si="3"/>
        <v>188216</v>
      </c>
      <c r="N10" s="14">
        <f t="shared" si="3"/>
        <v>141761</v>
      </c>
      <c r="O10" s="14">
        <f t="shared" si="3"/>
        <v>63150</v>
      </c>
      <c r="P10" s="14">
        <f t="shared" si="3"/>
        <v>46261</v>
      </c>
      <c r="Q10" s="12">
        <f t="shared" si="2"/>
        <v>1565789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76119</v>
      </c>
      <c r="C11" s="14">
        <v>15580</v>
      </c>
      <c r="D11" s="14">
        <v>53138</v>
      </c>
      <c r="E11" s="14">
        <v>17684</v>
      </c>
      <c r="F11" s="14">
        <v>79129</v>
      </c>
      <c r="G11" s="14">
        <v>13982</v>
      </c>
      <c r="H11" s="14">
        <v>67465</v>
      </c>
      <c r="I11" s="14">
        <v>105149</v>
      </c>
      <c r="J11" s="14">
        <v>12696</v>
      </c>
      <c r="K11" s="14">
        <v>65005</v>
      </c>
      <c r="L11" s="14">
        <v>59483</v>
      </c>
      <c r="M11" s="14">
        <v>95923</v>
      </c>
      <c r="N11" s="14">
        <v>71220</v>
      </c>
      <c r="O11" s="14">
        <v>30578</v>
      </c>
      <c r="P11" s="14">
        <v>21776</v>
      </c>
      <c r="Q11" s="12">
        <f t="shared" si="2"/>
        <v>784927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72022</v>
      </c>
      <c r="C12" s="14">
        <v>14808</v>
      </c>
      <c r="D12" s="14">
        <v>49654</v>
      </c>
      <c r="E12" s="14">
        <v>13929</v>
      </c>
      <c r="F12" s="14">
        <v>81409</v>
      </c>
      <c r="G12" s="14">
        <v>12887</v>
      </c>
      <c r="H12" s="14">
        <v>65938</v>
      </c>
      <c r="I12" s="14">
        <v>99303</v>
      </c>
      <c r="J12" s="14">
        <v>10954</v>
      </c>
      <c r="K12" s="14">
        <v>58001</v>
      </c>
      <c r="L12" s="14">
        <v>56052</v>
      </c>
      <c r="M12" s="14">
        <v>89123</v>
      </c>
      <c r="N12" s="14">
        <v>67844</v>
      </c>
      <c r="O12" s="14">
        <v>31181</v>
      </c>
      <c r="P12" s="14">
        <v>23507</v>
      </c>
      <c r="Q12" s="12">
        <f t="shared" si="2"/>
        <v>746612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3077</v>
      </c>
      <c r="C13" s="14">
        <v>583</v>
      </c>
      <c r="D13" s="14">
        <v>2940</v>
      </c>
      <c r="E13" s="14">
        <v>838</v>
      </c>
      <c r="F13" s="14">
        <v>2743</v>
      </c>
      <c r="G13" s="14">
        <v>749</v>
      </c>
      <c r="H13" s="14">
        <v>3224</v>
      </c>
      <c r="I13" s="14">
        <v>6123</v>
      </c>
      <c r="J13" s="14">
        <v>537</v>
      </c>
      <c r="K13" s="14">
        <v>2743</v>
      </c>
      <c r="L13" s="14">
        <v>2457</v>
      </c>
      <c r="M13" s="14">
        <v>3170</v>
      </c>
      <c r="N13" s="14">
        <v>2697</v>
      </c>
      <c r="O13" s="14">
        <v>1391</v>
      </c>
      <c r="P13" s="14">
        <v>978</v>
      </c>
      <c r="Q13" s="12">
        <f t="shared" si="2"/>
        <v>34250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7859</v>
      </c>
      <c r="C14" s="14">
        <f t="shared" si="4"/>
        <v>1559</v>
      </c>
      <c r="D14" s="14">
        <f t="shared" si="4"/>
        <v>5296</v>
      </c>
      <c r="E14" s="14">
        <f t="shared" si="4"/>
        <v>1670</v>
      </c>
      <c r="F14" s="14">
        <f t="shared" si="4"/>
        <v>7960</v>
      </c>
      <c r="G14" s="14">
        <f t="shared" si="4"/>
        <v>1446</v>
      </c>
      <c r="H14" s="14">
        <f t="shared" si="4"/>
        <v>7149</v>
      </c>
      <c r="I14" s="14">
        <f t="shared" si="4"/>
        <v>12011</v>
      </c>
      <c r="J14" s="14">
        <f t="shared" si="4"/>
        <v>1137</v>
      </c>
      <c r="K14" s="14">
        <f t="shared" si="4"/>
        <v>6307</v>
      </c>
      <c r="L14" s="14">
        <f t="shared" si="4"/>
        <v>6046</v>
      </c>
      <c r="M14" s="14">
        <f t="shared" si="4"/>
        <v>9585</v>
      </c>
      <c r="N14" s="14">
        <f t="shared" si="4"/>
        <v>7921</v>
      </c>
      <c r="O14" s="14">
        <f t="shared" si="4"/>
        <v>2893</v>
      </c>
      <c r="P14" s="14">
        <f t="shared" si="4"/>
        <v>1939</v>
      </c>
      <c r="Q14" s="12">
        <f t="shared" si="2"/>
        <v>80778</v>
      </c>
    </row>
    <row r="15" spans="1:28" ht="18.75" customHeight="1">
      <c r="A15" s="15" t="s">
        <v>13</v>
      </c>
      <c r="B15" s="14">
        <v>7847</v>
      </c>
      <c r="C15" s="14">
        <v>1556</v>
      </c>
      <c r="D15" s="14">
        <v>5292</v>
      </c>
      <c r="E15" s="14">
        <v>1668</v>
      </c>
      <c r="F15" s="14">
        <v>7952</v>
      </c>
      <c r="G15" s="14">
        <v>1446</v>
      </c>
      <c r="H15" s="14">
        <v>7135</v>
      </c>
      <c r="I15" s="14">
        <v>12004</v>
      </c>
      <c r="J15" s="14">
        <v>1131</v>
      </c>
      <c r="K15" s="14">
        <v>6300</v>
      </c>
      <c r="L15" s="14">
        <v>6029</v>
      </c>
      <c r="M15" s="14">
        <v>9571</v>
      </c>
      <c r="N15" s="14">
        <v>7906</v>
      </c>
      <c r="O15" s="14">
        <v>2889</v>
      </c>
      <c r="P15" s="14">
        <v>1934</v>
      </c>
      <c r="Q15" s="12">
        <f t="shared" si="2"/>
        <v>80660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4</v>
      </c>
      <c r="C16" s="14">
        <v>1</v>
      </c>
      <c r="D16" s="14">
        <v>2</v>
      </c>
      <c r="E16" s="14">
        <v>1</v>
      </c>
      <c r="F16" s="14">
        <v>3</v>
      </c>
      <c r="G16" s="14">
        <v>0</v>
      </c>
      <c r="H16" s="14">
        <v>10</v>
      </c>
      <c r="I16" s="14">
        <v>2</v>
      </c>
      <c r="J16" s="14">
        <v>0</v>
      </c>
      <c r="K16" s="14">
        <v>0</v>
      </c>
      <c r="L16" s="14">
        <v>13</v>
      </c>
      <c r="M16" s="14">
        <v>8</v>
      </c>
      <c r="N16" s="14">
        <v>7</v>
      </c>
      <c r="O16" s="14">
        <v>4</v>
      </c>
      <c r="P16" s="14">
        <v>5</v>
      </c>
      <c r="Q16" s="12">
        <f t="shared" si="2"/>
        <v>60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8</v>
      </c>
      <c r="C17" s="14">
        <v>2</v>
      </c>
      <c r="D17" s="14">
        <v>2</v>
      </c>
      <c r="E17" s="14">
        <v>1</v>
      </c>
      <c r="F17" s="14">
        <v>5</v>
      </c>
      <c r="G17" s="14">
        <v>0</v>
      </c>
      <c r="H17" s="14">
        <v>4</v>
      </c>
      <c r="I17" s="14">
        <v>5</v>
      </c>
      <c r="J17" s="14">
        <v>6</v>
      </c>
      <c r="K17" s="14">
        <v>7</v>
      </c>
      <c r="L17" s="14">
        <v>4</v>
      </c>
      <c r="M17" s="14">
        <v>6</v>
      </c>
      <c r="N17" s="14">
        <v>8</v>
      </c>
      <c r="O17" s="14">
        <v>0</v>
      </c>
      <c r="P17" s="14">
        <v>0</v>
      </c>
      <c r="Q17" s="12">
        <f t="shared" si="2"/>
        <v>58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112684</v>
      </c>
      <c r="C18" s="18">
        <f t="shared" si="5"/>
        <v>21550</v>
      </c>
      <c r="D18" s="18">
        <f t="shared" si="5"/>
        <v>61192</v>
      </c>
      <c r="E18" s="18">
        <f t="shared" si="5"/>
        <v>19739</v>
      </c>
      <c r="F18" s="18">
        <f t="shared" si="5"/>
        <v>73603</v>
      </c>
      <c r="G18" s="18">
        <f t="shared" si="5"/>
        <v>15154</v>
      </c>
      <c r="H18" s="18">
        <f t="shared" si="5"/>
        <v>72375</v>
      </c>
      <c r="I18" s="18">
        <f t="shared" si="5"/>
        <v>110235</v>
      </c>
      <c r="J18" s="18">
        <f t="shared" si="5"/>
        <v>14278</v>
      </c>
      <c r="K18" s="18">
        <f t="shared" si="5"/>
        <v>81925</v>
      </c>
      <c r="L18" s="18">
        <f t="shared" si="5"/>
        <v>72316</v>
      </c>
      <c r="M18" s="18">
        <f t="shared" si="5"/>
        <v>111319</v>
      </c>
      <c r="N18" s="18">
        <f t="shared" si="5"/>
        <v>104423</v>
      </c>
      <c r="O18" s="18">
        <f t="shared" si="5"/>
        <v>39938</v>
      </c>
      <c r="P18" s="18">
        <f t="shared" si="5"/>
        <v>26010</v>
      </c>
      <c r="Q18" s="12">
        <f aca="true" t="shared" si="6" ref="Q18:Q24">SUM(B18:P18)</f>
        <v>936741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59620</v>
      </c>
      <c r="C19" s="14">
        <v>11553</v>
      </c>
      <c r="D19" s="14">
        <v>34184</v>
      </c>
      <c r="E19" s="14">
        <v>12017</v>
      </c>
      <c r="F19" s="14">
        <v>38487</v>
      </c>
      <c r="G19" s="14">
        <v>8357</v>
      </c>
      <c r="H19" s="14">
        <v>38524</v>
      </c>
      <c r="I19" s="14">
        <v>60348</v>
      </c>
      <c r="J19" s="14">
        <v>8341</v>
      </c>
      <c r="K19" s="14">
        <v>46395</v>
      </c>
      <c r="L19" s="14">
        <v>39194</v>
      </c>
      <c r="M19" s="14">
        <v>60167</v>
      </c>
      <c r="N19" s="14">
        <v>55186</v>
      </c>
      <c r="O19" s="14">
        <v>21192</v>
      </c>
      <c r="P19" s="14">
        <v>13215</v>
      </c>
      <c r="Q19" s="12">
        <f t="shared" si="6"/>
        <v>506780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51318</v>
      </c>
      <c r="C20" s="14">
        <v>9694</v>
      </c>
      <c r="D20" s="14">
        <v>25821</v>
      </c>
      <c r="E20" s="14">
        <v>7355</v>
      </c>
      <c r="F20" s="14">
        <v>34023</v>
      </c>
      <c r="G20" s="14">
        <v>6510</v>
      </c>
      <c r="H20" s="14">
        <v>32562</v>
      </c>
      <c r="I20" s="14">
        <v>47500</v>
      </c>
      <c r="J20" s="14">
        <v>5721</v>
      </c>
      <c r="K20" s="14">
        <v>34416</v>
      </c>
      <c r="L20" s="14">
        <v>32052</v>
      </c>
      <c r="M20" s="14">
        <v>49587</v>
      </c>
      <c r="N20" s="14">
        <v>47755</v>
      </c>
      <c r="O20" s="14">
        <v>18102</v>
      </c>
      <c r="P20" s="14">
        <v>12382</v>
      </c>
      <c r="Q20" s="12">
        <f t="shared" si="6"/>
        <v>414798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1746</v>
      </c>
      <c r="C21" s="14">
        <v>303</v>
      </c>
      <c r="D21" s="14">
        <v>1187</v>
      </c>
      <c r="E21" s="14">
        <v>367</v>
      </c>
      <c r="F21" s="14">
        <v>1093</v>
      </c>
      <c r="G21" s="14">
        <v>287</v>
      </c>
      <c r="H21" s="14">
        <v>1289</v>
      </c>
      <c r="I21" s="14">
        <v>2387</v>
      </c>
      <c r="J21" s="14">
        <v>216</v>
      </c>
      <c r="K21" s="14">
        <v>1114</v>
      </c>
      <c r="L21" s="14">
        <v>1070</v>
      </c>
      <c r="M21" s="14">
        <v>1565</v>
      </c>
      <c r="N21" s="14">
        <v>1482</v>
      </c>
      <c r="O21" s="14">
        <v>644</v>
      </c>
      <c r="P21" s="14">
        <v>413</v>
      </c>
      <c r="Q21" s="12">
        <f t="shared" si="6"/>
        <v>15163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84150</v>
      </c>
      <c r="C22" s="14">
        <f t="shared" si="7"/>
        <v>18416</v>
      </c>
      <c r="D22" s="14">
        <f t="shared" si="7"/>
        <v>58460</v>
      </c>
      <c r="E22" s="14">
        <f t="shared" si="7"/>
        <v>17911</v>
      </c>
      <c r="F22" s="14">
        <f t="shared" si="7"/>
        <v>79093</v>
      </c>
      <c r="G22" s="14">
        <f t="shared" si="7"/>
        <v>18481</v>
      </c>
      <c r="H22" s="14">
        <f t="shared" si="7"/>
        <v>75950</v>
      </c>
      <c r="I22" s="14">
        <f t="shared" si="7"/>
        <v>118032</v>
      </c>
      <c r="J22" s="14">
        <f t="shared" si="7"/>
        <v>13414</v>
      </c>
      <c r="K22" s="14">
        <f t="shared" si="7"/>
        <v>72321</v>
      </c>
      <c r="L22" s="14">
        <f t="shared" si="7"/>
        <v>62391</v>
      </c>
      <c r="M22" s="14">
        <f t="shared" si="7"/>
        <v>77177</v>
      </c>
      <c r="N22" s="14">
        <f t="shared" si="7"/>
        <v>60978</v>
      </c>
      <c r="O22" s="14">
        <f t="shared" si="7"/>
        <v>20307</v>
      </c>
      <c r="P22" s="14">
        <f t="shared" si="7"/>
        <v>12819</v>
      </c>
      <c r="Q22" s="12">
        <f t="shared" si="6"/>
        <v>789900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64791</v>
      </c>
      <c r="C23" s="14">
        <v>13576</v>
      </c>
      <c r="D23" s="14">
        <v>49406</v>
      </c>
      <c r="E23" s="14">
        <v>14862</v>
      </c>
      <c r="F23" s="14">
        <v>62383</v>
      </c>
      <c r="G23" s="14">
        <v>15272</v>
      </c>
      <c r="H23" s="14">
        <v>61440</v>
      </c>
      <c r="I23" s="14">
        <v>98727</v>
      </c>
      <c r="J23" s="14">
        <v>11822</v>
      </c>
      <c r="K23" s="14">
        <v>60553</v>
      </c>
      <c r="L23" s="14">
        <v>51893</v>
      </c>
      <c r="M23" s="14">
        <v>63488</v>
      </c>
      <c r="N23" s="14">
        <v>49805</v>
      </c>
      <c r="O23" s="14">
        <v>16707</v>
      </c>
      <c r="P23" s="14">
        <v>10177</v>
      </c>
      <c r="Q23" s="12">
        <f t="shared" si="6"/>
        <v>644902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19359</v>
      </c>
      <c r="C24" s="14">
        <v>4840</v>
      </c>
      <c r="D24" s="14">
        <v>9054</v>
      </c>
      <c r="E24" s="14">
        <v>3049</v>
      </c>
      <c r="F24" s="14">
        <v>16710</v>
      </c>
      <c r="G24" s="14">
        <v>3209</v>
      </c>
      <c r="H24" s="14">
        <v>14510</v>
      </c>
      <c r="I24" s="14">
        <v>19305</v>
      </c>
      <c r="J24" s="14">
        <v>1592</v>
      </c>
      <c r="K24" s="14">
        <v>11768</v>
      </c>
      <c r="L24" s="14">
        <v>10498</v>
      </c>
      <c r="M24" s="14">
        <v>13689</v>
      </c>
      <c r="N24" s="14">
        <v>11173</v>
      </c>
      <c r="O24" s="14">
        <v>3600</v>
      </c>
      <c r="P24" s="14">
        <v>2642</v>
      </c>
      <c r="Q24" s="12">
        <f t="shared" si="6"/>
        <v>144998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834935.0619000001</v>
      </c>
      <c r="C28" s="56">
        <f>C29+C30</f>
        <v>196105.7892</v>
      </c>
      <c r="D28" s="56">
        <f>D29+D30</f>
        <v>567981.505</v>
      </c>
      <c r="E28" s="56">
        <f aca="true" t="shared" si="8" ref="E28:P28">E29+E30</f>
        <v>211509.5078</v>
      </c>
      <c r="F28" s="56">
        <f t="shared" si="8"/>
        <v>704826.582</v>
      </c>
      <c r="G28" s="56">
        <f t="shared" si="8"/>
        <v>203096.484</v>
      </c>
      <c r="H28" s="56">
        <f t="shared" si="8"/>
        <v>736706.3296999999</v>
      </c>
      <c r="I28" s="56">
        <f t="shared" si="8"/>
        <v>924131.5854</v>
      </c>
      <c r="J28" s="56">
        <f t="shared" si="8"/>
        <v>139395.735</v>
      </c>
      <c r="K28" s="56">
        <f t="shared" si="8"/>
        <v>693867.4452000001</v>
      </c>
      <c r="L28" s="56">
        <f t="shared" si="8"/>
        <v>729694.6149999999</v>
      </c>
      <c r="M28" s="56">
        <f t="shared" si="8"/>
        <v>933479.0775</v>
      </c>
      <c r="N28" s="56">
        <f t="shared" si="8"/>
        <v>853775.8248</v>
      </c>
      <c r="O28" s="56">
        <f t="shared" si="8"/>
        <v>442996.7914</v>
      </c>
      <c r="P28" s="56">
        <f t="shared" si="8"/>
        <v>258967.00679999997</v>
      </c>
      <c r="Q28" s="56">
        <f>SUM(B28:P28)</f>
        <v>8431469.3407</v>
      </c>
      <c r="S28" s="62"/>
    </row>
    <row r="29" spans="1:17" ht="18.75" customHeight="1">
      <c r="A29" s="54" t="s">
        <v>38</v>
      </c>
      <c r="B29" s="52">
        <f aca="true" t="shared" si="9" ref="B29:P29">B26*B7</f>
        <v>830630.7919000001</v>
      </c>
      <c r="C29" s="52">
        <f>C26*C7</f>
        <v>194899.8592</v>
      </c>
      <c r="D29" s="52">
        <f>D26*D7</f>
        <v>561207.735</v>
      </c>
      <c r="E29" s="52">
        <f t="shared" si="9"/>
        <v>210285.0078</v>
      </c>
      <c r="F29" s="52">
        <f t="shared" si="9"/>
        <v>692519.432</v>
      </c>
      <c r="G29" s="52">
        <f t="shared" si="9"/>
        <v>203096.484</v>
      </c>
      <c r="H29" s="52">
        <f t="shared" si="9"/>
        <v>718467.8596999999</v>
      </c>
      <c r="I29" s="52">
        <f t="shared" si="9"/>
        <v>919271.2853999999</v>
      </c>
      <c r="J29" s="52">
        <f t="shared" si="9"/>
        <v>139395.735</v>
      </c>
      <c r="K29" s="52">
        <f t="shared" si="9"/>
        <v>690194.6352</v>
      </c>
      <c r="L29" s="52">
        <f t="shared" si="9"/>
        <v>711020.2649999999</v>
      </c>
      <c r="M29" s="52">
        <f t="shared" si="9"/>
        <v>911017.3275</v>
      </c>
      <c r="N29" s="52">
        <f t="shared" si="9"/>
        <v>834499.3548</v>
      </c>
      <c r="O29" s="52">
        <f t="shared" si="9"/>
        <v>428909.9014</v>
      </c>
      <c r="P29" s="52">
        <f t="shared" si="9"/>
        <v>254798.32679999998</v>
      </c>
      <c r="Q29" s="53">
        <f>SUM(B29:P29)</f>
        <v>8300214.0007</v>
      </c>
    </row>
    <row r="30" spans="1:28" ht="18.75" customHeight="1">
      <c r="A30" s="17" t="s">
        <v>36</v>
      </c>
      <c r="B30" s="52">
        <v>4304.27</v>
      </c>
      <c r="C30" s="52">
        <v>1205.93</v>
      </c>
      <c r="D30" s="52">
        <v>6773.77</v>
      </c>
      <c r="E30" s="52">
        <v>1224.5</v>
      </c>
      <c r="F30" s="52">
        <v>12307.15</v>
      </c>
      <c r="G30" s="52">
        <v>0</v>
      </c>
      <c r="H30" s="52">
        <v>18238.47</v>
      </c>
      <c r="I30" s="52">
        <v>4860.3</v>
      </c>
      <c r="J30" s="52">
        <v>0</v>
      </c>
      <c r="K30" s="52">
        <v>3672.81</v>
      </c>
      <c r="L30" s="52">
        <v>18674.35</v>
      </c>
      <c r="M30" s="52">
        <v>22461.75</v>
      </c>
      <c r="N30" s="52">
        <v>19276.47</v>
      </c>
      <c r="O30" s="52">
        <v>14086.89</v>
      </c>
      <c r="P30" s="52">
        <v>4168.68</v>
      </c>
      <c r="Q30" s="53">
        <f>SUM(B30:P30)</f>
        <v>131255.34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-45437.43</v>
      </c>
      <c r="C32" s="25">
        <f>+C33+C35+C42+C43+C44-C45</f>
        <v>-6977.04</v>
      </c>
      <c r="D32" s="25">
        <f>+D33+D35+D42+D43+D44-D45</f>
        <v>-37475.29</v>
      </c>
      <c r="E32" s="25">
        <f t="shared" si="10"/>
        <v>-15392.06</v>
      </c>
      <c r="F32" s="25">
        <f t="shared" si="10"/>
        <v>-24418.53</v>
      </c>
      <c r="G32" s="25">
        <f t="shared" si="10"/>
        <v>14018.330000000002</v>
      </c>
      <c r="H32" s="25">
        <f t="shared" si="10"/>
        <v>-3516.720000000001</v>
      </c>
      <c r="I32" s="25">
        <f t="shared" si="10"/>
        <v>8197.490000000005</v>
      </c>
      <c r="J32" s="25">
        <f t="shared" si="10"/>
        <v>-11313.3</v>
      </c>
      <c r="K32" s="25">
        <f t="shared" si="10"/>
        <v>-11714.649999999994</v>
      </c>
      <c r="L32" s="25">
        <f t="shared" si="10"/>
        <v>-18437.449999999997</v>
      </c>
      <c r="M32" s="25">
        <f t="shared" si="10"/>
        <v>-45533.5</v>
      </c>
      <c r="N32" s="25">
        <f t="shared" si="10"/>
        <v>20476.760000000002</v>
      </c>
      <c r="O32" s="25">
        <f t="shared" si="10"/>
        <v>-6838.0300000000025</v>
      </c>
      <c r="P32" s="25">
        <f t="shared" si="10"/>
        <v>10230.369999999999</v>
      </c>
      <c r="Q32" s="25">
        <f t="shared" si="10"/>
        <v>-174131.0499999998</v>
      </c>
    </row>
    <row r="33" spans="1:17" ht="18.75" customHeight="1">
      <c r="A33" s="17" t="s">
        <v>61</v>
      </c>
      <c r="B33" s="26">
        <f>+B34</f>
        <v>-58634.8</v>
      </c>
      <c r="C33" s="26">
        <f>+C34</f>
        <v>-12246.4</v>
      </c>
      <c r="D33" s="26">
        <f>+D34</f>
        <v>-50267</v>
      </c>
      <c r="E33" s="26">
        <f aca="true" t="shared" si="11" ref="E33:Q33">+E34</f>
        <v>-19264</v>
      </c>
      <c r="F33" s="26">
        <f t="shared" si="11"/>
        <v>-47029.1</v>
      </c>
      <c r="G33" s="26">
        <f t="shared" si="11"/>
        <v>-10195.3</v>
      </c>
      <c r="H33" s="26">
        <f t="shared" si="11"/>
        <v>-44935</v>
      </c>
      <c r="I33" s="26">
        <f t="shared" si="11"/>
        <v>-80367</v>
      </c>
      <c r="J33" s="26">
        <f t="shared" si="11"/>
        <v>-11313.3</v>
      </c>
      <c r="K33" s="26">
        <f t="shared" si="11"/>
        <v>-67054.2</v>
      </c>
      <c r="L33" s="26">
        <f t="shared" si="11"/>
        <v>-54115.5</v>
      </c>
      <c r="M33" s="26">
        <f t="shared" si="11"/>
        <v>-47850.4</v>
      </c>
      <c r="N33" s="26">
        <f t="shared" si="11"/>
        <v>-44436.2</v>
      </c>
      <c r="O33" s="26">
        <f t="shared" si="11"/>
        <v>-27214.7</v>
      </c>
      <c r="P33" s="26">
        <f t="shared" si="11"/>
        <v>-21796.7</v>
      </c>
      <c r="Q33" s="26">
        <f t="shared" si="11"/>
        <v>-596719.5999999999</v>
      </c>
    </row>
    <row r="34" spans="1:28" ht="18.75" customHeight="1">
      <c r="A34" s="13" t="s">
        <v>39</v>
      </c>
      <c r="B34" s="20">
        <f aca="true" t="shared" si="12" ref="B34:G34">ROUND(-B9*$F$3,2)</f>
        <v>-58634.8</v>
      </c>
      <c r="C34" s="20">
        <f t="shared" si="12"/>
        <v>-12246.4</v>
      </c>
      <c r="D34" s="20">
        <f t="shared" si="12"/>
        <v>-50267</v>
      </c>
      <c r="E34" s="20">
        <f t="shared" si="12"/>
        <v>-19264</v>
      </c>
      <c r="F34" s="20">
        <f t="shared" si="12"/>
        <v>-47029.1</v>
      </c>
      <c r="G34" s="20">
        <f t="shared" si="12"/>
        <v>-10195.3</v>
      </c>
      <c r="H34" s="20">
        <f aca="true" t="shared" si="13" ref="H34:P34">ROUND(-H9*$F$3,2)</f>
        <v>-44935</v>
      </c>
      <c r="I34" s="20">
        <f t="shared" si="13"/>
        <v>-80367</v>
      </c>
      <c r="J34" s="20">
        <f t="shared" si="13"/>
        <v>-11313.3</v>
      </c>
      <c r="K34" s="20">
        <f>ROUND(-K9*$F$3,2)</f>
        <v>-67054.2</v>
      </c>
      <c r="L34" s="20">
        <f>ROUND(-L9*$F$3,2)</f>
        <v>-54115.5</v>
      </c>
      <c r="M34" s="20">
        <f>ROUND(-M9*$F$3,2)</f>
        <v>-47850.4</v>
      </c>
      <c r="N34" s="20">
        <f>ROUND(-N9*$F$3,2)</f>
        <v>-44436.2</v>
      </c>
      <c r="O34" s="20">
        <f t="shared" si="13"/>
        <v>-27214.7</v>
      </c>
      <c r="P34" s="20">
        <f t="shared" si="13"/>
        <v>-21796.7</v>
      </c>
      <c r="Q34" s="44">
        <f aca="true" t="shared" si="14" ref="Q34:Q45">SUM(B34:P34)</f>
        <v>-596719.5999999999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0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0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0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97</v>
      </c>
      <c r="B42" s="27">
        <v>13197.37</v>
      </c>
      <c r="C42" s="27">
        <v>5269.36</v>
      </c>
      <c r="D42" s="27">
        <v>12791.71</v>
      </c>
      <c r="E42" s="27">
        <v>3871.94</v>
      </c>
      <c r="F42" s="27">
        <v>22610.57</v>
      </c>
      <c r="G42" s="27">
        <v>24213.63</v>
      </c>
      <c r="H42" s="27">
        <v>41418.28</v>
      </c>
      <c r="I42" s="27">
        <v>88564.49</v>
      </c>
      <c r="J42" s="27">
        <v>0</v>
      </c>
      <c r="K42" s="27">
        <v>55339.55</v>
      </c>
      <c r="L42" s="27">
        <v>35678.05</v>
      </c>
      <c r="M42" s="27">
        <v>2316.9</v>
      </c>
      <c r="N42" s="27">
        <v>64912.96</v>
      </c>
      <c r="O42" s="27">
        <v>20376.67</v>
      </c>
      <c r="P42" s="27">
        <v>32027.07</v>
      </c>
      <c r="Q42" s="24">
        <f t="shared" si="14"/>
        <v>422588.55000000005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789497.6319</v>
      </c>
      <c r="C46" s="29">
        <f t="shared" si="16"/>
        <v>189128.7492</v>
      </c>
      <c r="D46" s="29">
        <f t="shared" si="16"/>
        <v>530506.215</v>
      </c>
      <c r="E46" s="29">
        <f t="shared" si="16"/>
        <v>196117.4478</v>
      </c>
      <c r="F46" s="29">
        <f t="shared" si="16"/>
        <v>680408.052</v>
      </c>
      <c r="G46" s="29">
        <f t="shared" si="16"/>
        <v>217114.814</v>
      </c>
      <c r="H46" s="29">
        <f t="shared" si="16"/>
        <v>733189.6096999999</v>
      </c>
      <c r="I46" s="29">
        <f t="shared" si="16"/>
        <v>932329.0754</v>
      </c>
      <c r="J46" s="29">
        <f t="shared" si="16"/>
        <v>128082.43499999998</v>
      </c>
      <c r="K46" s="29">
        <f t="shared" si="16"/>
        <v>682152.7952</v>
      </c>
      <c r="L46" s="29">
        <f t="shared" si="16"/>
        <v>711257.1649999999</v>
      </c>
      <c r="M46" s="29">
        <f t="shared" si="16"/>
        <v>887945.5775</v>
      </c>
      <c r="N46" s="29">
        <f t="shared" si="16"/>
        <v>874252.5848</v>
      </c>
      <c r="O46" s="29">
        <f t="shared" si="16"/>
        <v>436158.76139999996</v>
      </c>
      <c r="P46" s="29">
        <f t="shared" si="16"/>
        <v>269197.37679999997</v>
      </c>
      <c r="Q46" s="29">
        <f>SUM(B46:P46)</f>
        <v>8257338.290700001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789497.63</v>
      </c>
      <c r="C49" s="35">
        <f aca="true" t="shared" si="17" ref="C49:P49">SUM(C50:C64)</f>
        <v>189128.75</v>
      </c>
      <c r="D49" s="35">
        <f t="shared" si="17"/>
        <v>530506.22</v>
      </c>
      <c r="E49" s="35">
        <f t="shared" si="17"/>
        <v>196117.45</v>
      </c>
      <c r="F49" s="35">
        <f t="shared" si="17"/>
        <v>680408.05</v>
      </c>
      <c r="G49" s="35">
        <f t="shared" si="17"/>
        <v>217114.81</v>
      </c>
      <c r="H49" s="35">
        <f t="shared" si="17"/>
        <v>733189.61</v>
      </c>
      <c r="I49" s="35">
        <f t="shared" si="17"/>
        <v>932329.08</v>
      </c>
      <c r="J49" s="35">
        <f t="shared" si="17"/>
        <v>128082.44</v>
      </c>
      <c r="K49" s="35">
        <f t="shared" si="17"/>
        <v>682152.79</v>
      </c>
      <c r="L49" s="35">
        <f t="shared" si="17"/>
        <v>711257.17</v>
      </c>
      <c r="M49" s="35">
        <f t="shared" si="17"/>
        <v>887945.58</v>
      </c>
      <c r="N49" s="35">
        <f t="shared" si="17"/>
        <v>874252.58</v>
      </c>
      <c r="O49" s="35">
        <f t="shared" si="17"/>
        <v>436158.76</v>
      </c>
      <c r="P49" s="35">
        <f t="shared" si="17"/>
        <v>269197.38</v>
      </c>
      <c r="Q49" s="29">
        <f>SUM(Q50:Q64)</f>
        <v>8257338.3</v>
      </c>
      <c r="S49" s="64"/>
    </row>
    <row r="50" spans="1:20" ht="18.75" customHeight="1">
      <c r="A50" s="17" t="s">
        <v>82</v>
      </c>
      <c r="B50" s="35">
        <v>789497.63</v>
      </c>
      <c r="C50" s="34">
        <v>0</v>
      </c>
      <c r="D50" s="35">
        <v>530506.22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1320003.85</v>
      </c>
      <c r="R50"/>
      <c r="S50" s="64"/>
      <c r="T50" s="65"/>
    </row>
    <row r="51" spans="1:18" ht="18.75" customHeight="1">
      <c r="A51" s="17" t="s">
        <v>83</v>
      </c>
      <c r="B51" s="34">
        <v>0</v>
      </c>
      <c r="C51" s="35">
        <v>189128.75</v>
      </c>
      <c r="D51" s="34">
        <v>0</v>
      </c>
      <c r="E51" s="35">
        <v>196117.45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385246.2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680408.05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680408.05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217114.81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217114.81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733189.61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733189.61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932329.08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932329.08</v>
      </c>
      <c r="V55"/>
    </row>
    <row r="56" spans="1:22" ht="18.75" customHeight="1">
      <c r="A56" s="17" t="s">
        <v>80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128082.44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128082.44</v>
      </c>
      <c r="V56"/>
    </row>
    <row r="57" spans="1:23" ht="18.75" customHeight="1">
      <c r="A57" s="17" t="s">
        <v>81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682152.79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682152.79</v>
      </c>
      <c r="W57"/>
    </row>
    <row r="58" spans="1:24" ht="18.75" customHeight="1">
      <c r="A58" s="17" t="s">
        <v>86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711257.17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711257.17</v>
      </c>
      <c r="X58"/>
    </row>
    <row r="59" spans="1:25" ht="18.75" customHeight="1">
      <c r="A59" s="17" t="s">
        <v>87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887945.58</v>
      </c>
      <c r="N59" s="34">
        <v>0</v>
      </c>
      <c r="O59" s="34">
        <v>0</v>
      </c>
      <c r="P59" s="34">
        <v>0</v>
      </c>
      <c r="Q59" s="29">
        <f t="shared" si="18"/>
        <v>887945.58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874252.58</v>
      </c>
      <c r="O60" s="34">
        <v>0</v>
      </c>
      <c r="P60" s="34">
        <v>0</v>
      </c>
      <c r="Q60" s="29">
        <f t="shared" si="18"/>
        <v>874252.58</v>
      </c>
      <c r="S60"/>
      <c r="Z60"/>
    </row>
    <row r="61" spans="1:27" ht="18.75" customHeight="1">
      <c r="A61" s="17" t="s">
        <v>88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436158.76</v>
      </c>
      <c r="P61" s="34">
        <v>0</v>
      </c>
      <c r="Q61" s="29">
        <f t="shared" si="18"/>
        <v>436158.76</v>
      </c>
      <c r="T61"/>
      <c r="AA61"/>
    </row>
    <row r="62" spans="1:28" ht="18.75" customHeight="1">
      <c r="A62" s="17" t="s">
        <v>89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269197.38</v>
      </c>
      <c r="Q62" s="29">
        <f t="shared" si="18"/>
        <v>269197.38</v>
      </c>
      <c r="R62"/>
      <c r="U62"/>
      <c r="AB62"/>
    </row>
    <row r="63" spans="1:28" ht="18.75" customHeight="1">
      <c r="A63" s="17" t="s">
        <v>90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77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84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85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1.9577999999999998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78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79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93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94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95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 t="s">
        <v>98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2019-08-01T12:42:26Z</dcterms:modified>
  <cp:category/>
  <cp:version/>
  <cp:contentType/>
  <cp:contentStatus/>
</cp:coreProperties>
</file>