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<sst xmlns="http://schemas.openxmlformats.org/spreadsheetml/2006/main" count="104" uniqueCount="98">
  <si>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</si>
  <si>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</si>
  <si>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</si>
  <si>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</si>
  <si>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</si>
  <si>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</si>
  <si>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</si>
  <si>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</si>
  <si>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</si>
  <si>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</si>
  <si>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</si>
  <si>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</si>
  <si>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</si>
  <si>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</si>
  <si>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</si>
  <si>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</si>
  <si>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</si>
  <si>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</si>
  <si>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</si>
  <si>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</si>
  <si>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</si>
  <si>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</si>
  <si>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</si>
  <si>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</si>
  <si>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</si>
  <si>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</si>
  <si>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</si>
  <si>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</si>
  <si>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</si>
  <si>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</si>
  <si>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</si>
  <si>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</si>
  <si>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</si>
  <si>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</si>
  <si>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</si>
  <si>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</si>
  <si>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</si>
  <si>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</si>
  <si>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</si>
  <si>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</si>
  <si>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</si>
  <si>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</si>
  <si>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</si>
  <si>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</si>
  <si>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</si>
  <si>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</si>
  <si>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</si>
  <si>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</si>
  <si>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</si>
  <si>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</si>
  <si>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</si>
  <si>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</si>
  <si>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</si>
  <si>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</si>
  <si>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</si>
  <si>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</si>
  <si>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</si>
  <si>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</si>
  <si>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</si>
  <si>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</si>
  <si>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</si>
  <si>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</si>
  <si>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</si>
  <si>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</si>
  <si>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</si>
  <si>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</si>
  <si>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</si>
  <si>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</si>
  <si>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</si>
  <si>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</si>
  <si>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</si>
  <si>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</si>
  <si>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</si>
  <si>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</si>
  <si>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</si>
  <si>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</si>
  <si>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</si>
  <si>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</si>
  <si>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</si>
  <si>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</si>
  <si>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</si>
  <si>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</si>
  <si>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</si>
  <si>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</si>
  <si>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</si>
  <si>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</si>
  <si>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</si>
  <si>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</si>
  <si>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</si>
  <si>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</si>
  <si>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</si>
  <si>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</si>
  <si>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</si>
  <si>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</si>
  <si>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</si>
  <si>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</si>
  <si>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</si>
  <si>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23/07/19 - VENCIMENTO 30/07/19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</si>
</sst>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365918</v>
      </c>
      <c r="C7" s="10">
        <f>C8+C18+C22</f>
        <v>73776</v>
      </c>
      <c r="D7" s="10">
        <f>D8+D18+D22</f>
        <v>239872</v>
      </c>
      <c r="E7" s="10">
        <f t="shared" si="0"/>
        <v>76354</v>
      </c>
      <c r="F7" s="10">
        <f t="shared" si="0"/>
        <v>325751</v>
      </c>
      <c r="G7" s="10">
        <f t="shared" si="0"/>
        <v>63477</v>
      </c>
      <c r="H7" s="10">
        <f t="shared" si="0"/>
        <v>298208</v>
      </c>
      <c r="I7" s="10">
        <f t="shared" si="0"/>
        <v>464353</v>
      </c>
      <c r="J7" s="10">
        <f t="shared" si="0"/>
        <v>56608</v>
      </c>
      <c r="K7" s="10">
        <f t="shared" si="0"/>
        <v>277806</v>
      </c>
      <c r="L7" s="10">
        <f t="shared" si="0"/>
        <v>264555</v>
      </c>
      <c r="M7" s="10">
        <f t="shared" si="0"/>
        <v>391799</v>
      </c>
      <c r="N7" s="10">
        <f t="shared" si="0"/>
        <v>323167</v>
      </c>
      <c r="O7" s="10">
        <f t="shared" si="0"/>
        <v>131793</v>
      </c>
      <c r="P7" s="10">
        <f t="shared" si="0"/>
        <v>90790</v>
      </c>
      <c r="Q7" s="10">
        <f>+Q8+Q18+Q22</f>
        <v>3444227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171384</v>
      </c>
      <c r="C8" s="12">
        <f>+C9+C10+C14</f>
        <v>34788</v>
      </c>
      <c r="D8" s="12">
        <f>+D9+D10+D14</f>
        <v>121379</v>
      </c>
      <c r="E8" s="12">
        <f t="shared" si="1"/>
        <v>38537</v>
      </c>
      <c r="F8" s="12">
        <f t="shared" si="1"/>
        <v>178276</v>
      </c>
      <c r="G8" s="12">
        <f t="shared" si="1"/>
        <v>31196</v>
      </c>
      <c r="H8" s="12">
        <f t="shared" si="1"/>
        <v>152959</v>
      </c>
      <c r="I8" s="12">
        <f t="shared" si="1"/>
        <v>239266</v>
      </c>
      <c r="J8" s="12">
        <f t="shared" si="1"/>
        <v>28202</v>
      </c>
      <c r="K8" s="12">
        <f t="shared" si="1"/>
        <v>135774</v>
      </c>
      <c r="L8" s="12">
        <f t="shared" si="1"/>
        <v>134156</v>
      </c>
      <c r="M8" s="12">
        <f t="shared" si="1"/>
        <v>206614</v>
      </c>
      <c r="N8" s="12">
        <f t="shared" si="1"/>
        <v>159451</v>
      </c>
      <c r="O8" s="12">
        <f t="shared" si="1"/>
        <v>72368</v>
      </c>
      <c r="P8" s="12">
        <f t="shared" si="1"/>
        <v>52419</v>
      </c>
      <c r="Q8" s="12">
        <f>SUM(B8:P8)</f>
        <v>1756769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13898</v>
      </c>
      <c r="C9" s="14">
        <v>2821</v>
      </c>
      <c r="D9" s="14">
        <v>11731</v>
      </c>
      <c r="E9" s="14">
        <v>4472</v>
      </c>
      <c r="F9" s="14">
        <v>10954</v>
      </c>
      <c r="G9" s="14">
        <v>2403</v>
      </c>
      <c r="H9" s="14">
        <v>10416</v>
      </c>
      <c r="I9" s="14">
        <v>18513</v>
      </c>
      <c r="J9" s="14">
        <v>2870</v>
      </c>
      <c r="K9" s="14">
        <v>14392</v>
      </c>
      <c r="L9" s="14">
        <v>12865</v>
      </c>
      <c r="M9" s="14">
        <v>11515</v>
      </c>
      <c r="N9" s="14">
        <v>10490</v>
      </c>
      <c r="O9" s="14">
        <v>6487</v>
      </c>
      <c r="P9" s="14">
        <v>5207</v>
      </c>
      <c r="Q9" s="12">
        <f aca="true" t="shared" si="2" ref="Q9:Q17">SUM(B9:P9)</f>
        <v>139034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149640</v>
      </c>
      <c r="C10" s="14">
        <f t="shared" si="3"/>
        <v>30400</v>
      </c>
      <c r="D10" s="14">
        <f t="shared" si="3"/>
        <v>104376</v>
      </c>
      <c r="E10" s="14">
        <f t="shared" si="3"/>
        <v>32400</v>
      </c>
      <c r="F10" s="14">
        <f t="shared" si="3"/>
        <v>159550</v>
      </c>
      <c r="G10" s="14">
        <f t="shared" si="3"/>
        <v>27435</v>
      </c>
      <c r="H10" s="14">
        <f t="shared" si="3"/>
        <v>135375</v>
      </c>
      <c r="I10" s="14">
        <f t="shared" si="3"/>
        <v>208837</v>
      </c>
      <c r="J10" s="14">
        <f t="shared" si="3"/>
        <v>24144</v>
      </c>
      <c r="K10" s="14">
        <f t="shared" si="3"/>
        <v>115612</v>
      </c>
      <c r="L10" s="14">
        <f t="shared" si="3"/>
        <v>115468</v>
      </c>
      <c r="M10" s="14">
        <f t="shared" si="3"/>
        <v>185541</v>
      </c>
      <c r="N10" s="14">
        <f t="shared" si="3"/>
        <v>141134</v>
      </c>
      <c r="O10" s="14">
        <f t="shared" si="3"/>
        <v>63023</v>
      </c>
      <c r="P10" s="14">
        <f t="shared" si="3"/>
        <v>45349</v>
      </c>
      <c r="Q10" s="12">
        <f t="shared" si="2"/>
        <v>1538284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74467</v>
      </c>
      <c r="C11" s="14">
        <v>15154</v>
      </c>
      <c r="D11" s="14">
        <v>52015</v>
      </c>
      <c r="E11" s="14">
        <v>17423</v>
      </c>
      <c r="F11" s="14">
        <v>76672</v>
      </c>
      <c r="G11" s="14">
        <v>13562</v>
      </c>
      <c r="H11" s="14">
        <v>66177</v>
      </c>
      <c r="I11" s="14">
        <v>103211</v>
      </c>
      <c r="J11" s="14">
        <v>12590</v>
      </c>
      <c r="K11" s="14">
        <v>59299</v>
      </c>
      <c r="L11" s="14">
        <v>57225</v>
      </c>
      <c r="M11" s="14">
        <v>93589</v>
      </c>
      <c r="N11" s="14">
        <v>70057</v>
      </c>
      <c r="O11" s="14">
        <v>30233</v>
      </c>
      <c r="P11" s="14">
        <v>21240</v>
      </c>
      <c r="Q11" s="12">
        <f t="shared" si="2"/>
        <v>762914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72233</v>
      </c>
      <c r="C12" s="14">
        <v>14693</v>
      </c>
      <c r="D12" s="14">
        <v>49439</v>
      </c>
      <c r="E12" s="14">
        <v>14193</v>
      </c>
      <c r="F12" s="14">
        <v>80319</v>
      </c>
      <c r="G12" s="14">
        <v>13142</v>
      </c>
      <c r="H12" s="14">
        <v>66035</v>
      </c>
      <c r="I12" s="14">
        <v>99722</v>
      </c>
      <c r="J12" s="14">
        <v>11000</v>
      </c>
      <c r="K12" s="14">
        <v>53732</v>
      </c>
      <c r="L12" s="14">
        <v>55901</v>
      </c>
      <c r="M12" s="14">
        <v>88788</v>
      </c>
      <c r="N12" s="14">
        <v>68361</v>
      </c>
      <c r="O12" s="14">
        <v>31425</v>
      </c>
      <c r="P12" s="14">
        <v>23228</v>
      </c>
      <c r="Q12" s="12">
        <f t="shared" si="2"/>
        <v>742211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2940</v>
      </c>
      <c r="C13" s="14">
        <v>553</v>
      </c>
      <c r="D13" s="14">
        <v>2922</v>
      </c>
      <c r="E13" s="14">
        <v>784</v>
      </c>
      <c r="F13" s="14">
        <v>2559</v>
      </c>
      <c r="G13" s="14">
        <v>731</v>
      </c>
      <c r="H13" s="14">
        <v>3163</v>
      </c>
      <c r="I13" s="14">
        <v>5904</v>
      </c>
      <c r="J13" s="14">
        <v>554</v>
      </c>
      <c r="K13" s="14">
        <v>2581</v>
      </c>
      <c r="L13" s="14">
        <v>2342</v>
      </c>
      <c r="M13" s="14">
        <v>3164</v>
      </c>
      <c r="N13" s="14">
        <v>2716</v>
      </c>
      <c r="O13" s="14">
        <v>1365</v>
      </c>
      <c r="P13" s="14">
        <v>881</v>
      </c>
      <c r="Q13" s="12">
        <f t="shared" si="2"/>
        <v>33159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7846</v>
      </c>
      <c r="C14" s="14">
        <f t="shared" si="4"/>
        <v>1567</v>
      </c>
      <c r="D14" s="14">
        <f t="shared" si="4"/>
        <v>5272</v>
      </c>
      <c r="E14" s="14">
        <f t="shared" si="4"/>
        <v>1665</v>
      </c>
      <c r="F14" s="14">
        <f t="shared" si="4"/>
        <v>7772</v>
      </c>
      <c r="G14" s="14">
        <f t="shared" si="4"/>
        <v>1358</v>
      </c>
      <c r="H14" s="14">
        <f t="shared" si="4"/>
        <v>7168</v>
      </c>
      <c r="I14" s="14">
        <f t="shared" si="4"/>
        <v>11916</v>
      </c>
      <c r="J14" s="14">
        <f t="shared" si="4"/>
        <v>1188</v>
      </c>
      <c r="K14" s="14">
        <f t="shared" si="4"/>
        <v>5770</v>
      </c>
      <c r="L14" s="14">
        <f t="shared" si="4"/>
        <v>5823</v>
      </c>
      <c r="M14" s="14">
        <f t="shared" si="4"/>
        <v>9558</v>
      </c>
      <c r="N14" s="14">
        <f t="shared" si="4"/>
        <v>7827</v>
      </c>
      <c r="O14" s="14">
        <f t="shared" si="4"/>
        <v>2858</v>
      </c>
      <c r="P14" s="14">
        <f t="shared" si="4"/>
        <v>1863</v>
      </c>
      <c r="Q14" s="12">
        <f t="shared" si="2"/>
        <v>79451</v>
      </c>
    </row>
    <row r="15" spans="1:28" ht="18.75" customHeight="1">
      <c r="A15" s="15" t="s">
        <v>13</v>
      </c>
      <c r="B15" s="14">
        <v>7836</v>
      </c>
      <c r="C15" s="14">
        <v>1563</v>
      </c>
      <c r="D15" s="14">
        <v>5270</v>
      </c>
      <c r="E15" s="14">
        <v>1660</v>
      </c>
      <c r="F15" s="14">
        <v>7765</v>
      </c>
      <c r="G15" s="14">
        <v>1358</v>
      </c>
      <c r="H15" s="14">
        <v>7153</v>
      </c>
      <c r="I15" s="14">
        <v>11906</v>
      </c>
      <c r="J15" s="14">
        <v>1185</v>
      </c>
      <c r="K15" s="14">
        <v>5765</v>
      </c>
      <c r="L15" s="14">
        <v>5810</v>
      </c>
      <c r="M15" s="14">
        <v>9544</v>
      </c>
      <c r="N15" s="14">
        <v>7816</v>
      </c>
      <c r="O15" s="14">
        <v>2853</v>
      </c>
      <c r="P15" s="14">
        <v>1858</v>
      </c>
      <c r="Q15" s="12">
        <f t="shared" si="2"/>
        <v>79342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6</v>
      </c>
      <c r="C16" s="14">
        <v>2</v>
      </c>
      <c r="D16" s="14">
        <v>2</v>
      </c>
      <c r="E16" s="14">
        <v>3</v>
      </c>
      <c r="F16" s="14">
        <v>2</v>
      </c>
      <c r="G16" s="14">
        <v>0</v>
      </c>
      <c r="H16" s="14">
        <v>6</v>
      </c>
      <c r="I16" s="14">
        <v>4</v>
      </c>
      <c r="J16" s="14">
        <v>2</v>
      </c>
      <c r="K16" s="14">
        <v>2</v>
      </c>
      <c r="L16" s="14">
        <v>7</v>
      </c>
      <c r="M16" s="14">
        <v>4</v>
      </c>
      <c r="N16" s="14">
        <v>4</v>
      </c>
      <c r="O16" s="14">
        <v>5</v>
      </c>
      <c r="P16" s="14">
        <v>4</v>
      </c>
      <c r="Q16" s="12">
        <f t="shared" si="2"/>
        <v>53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4</v>
      </c>
      <c r="C17" s="14">
        <v>2</v>
      </c>
      <c r="D17" s="14">
        <v>0</v>
      </c>
      <c r="E17" s="14">
        <v>2</v>
      </c>
      <c r="F17" s="14">
        <v>5</v>
      </c>
      <c r="G17" s="14">
        <v>0</v>
      </c>
      <c r="H17" s="14">
        <v>9</v>
      </c>
      <c r="I17" s="14">
        <v>6</v>
      </c>
      <c r="J17" s="14">
        <v>1</v>
      </c>
      <c r="K17" s="14">
        <v>3</v>
      </c>
      <c r="L17" s="14">
        <v>6</v>
      </c>
      <c r="M17" s="14">
        <v>10</v>
      </c>
      <c r="N17" s="14">
        <v>7</v>
      </c>
      <c r="O17" s="14">
        <v>0</v>
      </c>
      <c r="P17" s="14">
        <v>1</v>
      </c>
      <c r="Q17" s="12">
        <f t="shared" si="2"/>
        <v>56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112188</v>
      </c>
      <c r="C18" s="18">
        <f t="shared" si="5"/>
        <v>21116</v>
      </c>
      <c r="D18" s="18">
        <f t="shared" si="5"/>
        <v>60688</v>
      </c>
      <c r="E18" s="18">
        <f t="shared" si="5"/>
        <v>20054</v>
      </c>
      <c r="F18" s="18">
        <f t="shared" si="5"/>
        <v>72341</v>
      </c>
      <c r="G18" s="18">
        <f t="shared" si="5"/>
        <v>14874</v>
      </c>
      <c r="H18" s="18">
        <f t="shared" si="5"/>
        <v>71531</v>
      </c>
      <c r="I18" s="18">
        <f t="shared" si="5"/>
        <v>108942</v>
      </c>
      <c r="J18" s="18">
        <f t="shared" si="5"/>
        <v>14593</v>
      </c>
      <c r="K18" s="18">
        <f t="shared" si="5"/>
        <v>76155</v>
      </c>
      <c r="L18" s="18">
        <f t="shared" si="5"/>
        <v>69882</v>
      </c>
      <c r="M18" s="18">
        <f t="shared" si="5"/>
        <v>109861</v>
      </c>
      <c r="N18" s="18">
        <f t="shared" si="5"/>
        <v>104515</v>
      </c>
      <c r="O18" s="18">
        <f t="shared" si="5"/>
        <v>39592</v>
      </c>
      <c r="P18" s="18">
        <f t="shared" si="5"/>
        <v>26046</v>
      </c>
      <c r="Q18" s="12">
        <f aca="true" t="shared" si="6" ref="Q18:Q24">SUM(B18:P18)</f>
        <v>922378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58462</v>
      </c>
      <c r="C19" s="14">
        <v>11154</v>
      </c>
      <c r="D19" s="14">
        <v>33329</v>
      </c>
      <c r="E19" s="14">
        <v>12173</v>
      </c>
      <c r="F19" s="14">
        <v>37063</v>
      </c>
      <c r="G19" s="14">
        <v>8026</v>
      </c>
      <c r="H19" s="14">
        <v>37788</v>
      </c>
      <c r="I19" s="14">
        <v>58780</v>
      </c>
      <c r="J19" s="14">
        <v>8457</v>
      </c>
      <c r="K19" s="14">
        <v>42536</v>
      </c>
      <c r="L19" s="14">
        <v>37427</v>
      </c>
      <c r="M19" s="14">
        <v>58673</v>
      </c>
      <c r="N19" s="14">
        <v>54567</v>
      </c>
      <c r="O19" s="14">
        <v>20738</v>
      </c>
      <c r="P19" s="14">
        <v>13250</v>
      </c>
      <c r="Q19" s="12">
        <f t="shared" si="6"/>
        <v>492423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52004</v>
      </c>
      <c r="C20" s="14">
        <v>9641</v>
      </c>
      <c r="D20" s="14">
        <v>26183</v>
      </c>
      <c r="E20" s="14">
        <v>7535</v>
      </c>
      <c r="F20" s="14">
        <v>34208</v>
      </c>
      <c r="G20" s="14">
        <v>6556</v>
      </c>
      <c r="H20" s="14">
        <v>32492</v>
      </c>
      <c r="I20" s="14">
        <v>47891</v>
      </c>
      <c r="J20" s="14">
        <v>5909</v>
      </c>
      <c r="K20" s="14">
        <v>32528</v>
      </c>
      <c r="L20" s="14">
        <v>31344</v>
      </c>
      <c r="M20" s="14">
        <v>49592</v>
      </c>
      <c r="N20" s="14">
        <v>48488</v>
      </c>
      <c r="O20" s="14">
        <v>18202</v>
      </c>
      <c r="P20" s="14">
        <v>12413</v>
      </c>
      <c r="Q20" s="12">
        <f t="shared" si="6"/>
        <v>414986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1722</v>
      </c>
      <c r="C21" s="14">
        <v>321</v>
      </c>
      <c r="D21" s="14">
        <v>1176</v>
      </c>
      <c r="E21" s="14">
        <v>346</v>
      </c>
      <c r="F21" s="14">
        <v>1070</v>
      </c>
      <c r="G21" s="14">
        <v>292</v>
      </c>
      <c r="H21" s="14">
        <v>1251</v>
      </c>
      <c r="I21" s="14">
        <v>2271</v>
      </c>
      <c r="J21" s="14">
        <v>227</v>
      </c>
      <c r="K21" s="14">
        <v>1091</v>
      </c>
      <c r="L21" s="14">
        <v>1111</v>
      </c>
      <c r="M21" s="14">
        <v>1596</v>
      </c>
      <c r="N21" s="14">
        <v>1460</v>
      </c>
      <c r="O21" s="14">
        <v>652</v>
      </c>
      <c r="P21" s="14">
        <v>383</v>
      </c>
      <c r="Q21" s="12">
        <f t="shared" si="6"/>
        <v>14969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82346</v>
      </c>
      <c r="C22" s="14">
        <f t="shared" si="7"/>
        <v>17872</v>
      </c>
      <c r="D22" s="14">
        <f t="shared" si="7"/>
        <v>57805</v>
      </c>
      <c r="E22" s="14">
        <f t="shared" si="7"/>
        <v>17763</v>
      </c>
      <c r="F22" s="14">
        <f t="shared" si="7"/>
        <v>75134</v>
      </c>
      <c r="G22" s="14">
        <f t="shared" si="7"/>
        <v>17407</v>
      </c>
      <c r="H22" s="14">
        <f t="shared" si="7"/>
        <v>73718</v>
      </c>
      <c r="I22" s="14">
        <f t="shared" si="7"/>
        <v>116145</v>
      </c>
      <c r="J22" s="14">
        <f t="shared" si="7"/>
        <v>13813</v>
      </c>
      <c r="K22" s="14">
        <f t="shared" si="7"/>
        <v>65877</v>
      </c>
      <c r="L22" s="14">
        <f t="shared" si="7"/>
        <v>60517</v>
      </c>
      <c r="M22" s="14">
        <f t="shared" si="7"/>
        <v>75324</v>
      </c>
      <c r="N22" s="14">
        <f t="shared" si="7"/>
        <v>59201</v>
      </c>
      <c r="O22" s="14">
        <f t="shared" si="7"/>
        <v>19833</v>
      </c>
      <c r="P22" s="14">
        <f t="shared" si="7"/>
        <v>12325</v>
      </c>
      <c r="Q22" s="12">
        <f t="shared" si="6"/>
        <v>765080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63077</v>
      </c>
      <c r="C23" s="14">
        <v>13218</v>
      </c>
      <c r="D23" s="14">
        <v>49077</v>
      </c>
      <c r="E23" s="14">
        <v>14986</v>
      </c>
      <c r="F23" s="14">
        <v>59307</v>
      </c>
      <c r="G23" s="14">
        <v>14427</v>
      </c>
      <c r="H23" s="14">
        <v>60214</v>
      </c>
      <c r="I23" s="14">
        <v>97341</v>
      </c>
      <c r="J23" s="14">
        <v>12164</v>
      </c>
      <c r="K23" s="14">
        <v>55524</v>
      </c>
      <c r="L23" s="14">
        <v>50270</v>
      </c>
      <c r="M23" s="14">
        <v>62241</v>
      </c>
      <c r="N23" s="14">
        <v>48810</v>
      </c>
      <c r="O23" s="14">
        <v>16386</v>
      </c>
      <c r="P23" s="14">
        <v>9741</v>
      </c>
      <c r="Q23" s="12">
        <f t="shared" si="6"/>
        <v>626783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19269</v>
      </c>
      <c r="C24" s="14">
        <v>4654</v>
      </c>
      <c r="D24" s="14">
        <v>8728</v>
      </c>
      <c r="E24" s="14">
        <v>2777</v>
      </c>
      <c r="F24" s="14">
        <v>15827</v>
      </c>
      <c r="G24" s="14">
        <v>2980</v>
      </c>
      <c r="H24" s="14">
        <v>13504</v>
      </c>
      <c r="I24" s="14">
        <v>18804</v>
      </c>
      <c r="J24" s="14">
        <v>1649</v>
      </c>
      <c r="K24" s="14">
        <v>10353</v>
      </c>
      <c r="L24" s="14">
        <v>10247</v>
      </c>
      <c r="M24" s="14">
        <v>13083</v>
      </c>
      <c r="N24" s="14">
        <v>10391</v>
      </c>
      <c r="O24" s="14">
        <v>3447</v>
      </c>
      <c r="P24" s="14">
        <v>2584</v>
      </c>
      <c r="Q24" s="12">
        <f t="shared" si="6"/>
        <v>138297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826778.1586000001</v>
      </c>
      <c r="C28" s="56">
        <f>C29+C30</f>
        <v>192049.6868</v>
      </c>
      <c r="D28" s="56">
        <f>D29+D30</f>
        <v>562197.386</v>
      </c>
      <c r="E28" s="56">
        <f aca="true" t="shared" si="8" ref="E28:P28">E29+E30</f>
        <v>211793.5612</v>
      </c>
      <c r="F28" s="56">
        <f t="shared" si="8"/>
        <v>685960.218</v>
      </c>
      <c r="G28" s="56">
        <f t="shared" si="8"/>
        <v>198124.4124</v>
      </c>
      <c r="H28" s="56">
        <f t="shared" si="8"/>
        <v>726393.0075999999</v>
      </c>
      <c r="I28" s="56">
        <f t="shared" si="8"/>
        <v>913970.6034</v>
      </c>
      <c r="J28" s="56">
        <f t="shared" si="8"/>
        <v>141803.04</v>
      </c>
      <c r="K28" s="56">
        <f t="shared" si="8"/>
        <v>638792.8872000001</v>
      </c>
      <c r="L28" s="56">
        <f t="shared" si="8"/>
        <v>711940.7274999999</v>
      </c>
      <c r="M28" s="56">
        <f t="shared" si="8"/>
        <v>920582.5977</v>
      </c>
      <c r="N28" s="56">
        <f t="shared" si="8"/>
        <v>848005.9247999999</v>
      </c>
      <c r="O28" s="56">
        <f t="shared" si="8"/>
        <v>440331.8106</v>
      </c>
      <c r="P28" s="56">
        <f t="shared" si="8"/>
        <v>255348.294</v>
      </c>
      <c r="Q28" s="56">
        <f>SUM(B28:P28)</f>
        <v>8274072.3158</v>
      </c>
      <c r="S28" s="62"/>
    </row>
    <row r="29" spans="1:17" ht="18.75" customHeight="1">
      <c r="A29" s="54" t="s">
        <v>38</v>
      </c>
      <c r="B29" s="52">
        <f aca="true" t="shared" si="9" ref="B29:P29">B26*B7</f>
        <v>822473.8886000001</v>
      </c>
      <c r="C29" s="52">
        <f>C26*C7</f>
        <v>190843.7568</v>
      </c>
      <c r="D29" s="52">
        <f>D26*D7</f>
        <v>555423.616</v>
      </c>
      <c r="E29" s="52">
        <f t="shared" si="9"/>
        <v>210569.0612</v>
      </c>
      <c r="F29" s="52">
        <f t="shared" si="9"/>
        <v>673653.068</v>
      </c>
      <c r="G29" s="52">
        <f t="shared" si="9"/>
        <v>198124.4124</v>
      </c>
      <c r="H29" s="52">
        <f t="shared" si="9"/>
        <v>708154.5375999999</v>
      </c>
      <c r="I29" s="52">
        <f t="shared" si="9"/>
        <v>909110.3034</v>
      </c>
      <c r="J29" s="52">
        <f t="shared" si="9"/>
        <v>141803.04</v>
      </c>
      <c r="K29" s="52">
        <f t="shared" si="9"/>
        <v>635120.0772</v>
      </c>
      <c r="L29" s="52">
        <f t="shared" si="9"/>
        <v>693266.3775</v>
      </c>
      <c r="M29" s="52">
        <f t="shared" si="9"/>
        <v>898120.8477</v>
      </c>
      <c r="N29" s="52">
        <f t="shared" si="9"/>
        <v>828729.4548</v>
      </c>
      <c r="O29" s="52">
        <f t="shared" si="9"/>
        <v>426244.9206</v>
      </c>
      <c r="P29" s="52">
        <f t="shared" si="9"/>
        <v>251179.614</v>
      </c>
      <c r="Q29" s="53">
        <f>SUM(B29:P29)</f>
        <v>8142816.975799999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19276.47</v>
      </c>
      <c r="O30" s="52">
        <v>14086.89</v>
      </c>
      <c r="P30" s="52">
        <v>4168.68</v>
      </c>
      <c r="Q30" s="53">
        <f>SUM(B30:P30)</f>
        <v>131255.34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-59761.4</v>
      </c>
      <c r="C32" s="25">
        <f>+C33+C35+C42+C43+C44-C45</f>
        <v>-12130.3</v>
      </c>
      <c r="D32" s="25">
        <f>+D33+D35+D42+D43+D44-D45</f>
        <v>-50443.3</v>
      </c>
      <c r="E32" s="25">
        <f t="shared" si="10"/>
        <v>-19229.6</v>
      </c>
      <c r="F32" s="25">
        <f t="shared" si="10"/>
        <v>-47102.2</v>
      </c>
      <c r="G32" s="25">
        <f t="shared" si="10"/>
        <v>-10332.9</v>
      </c>
      <c r="H32" s="25">
        <f t="shared" si="10"/>
        <v>-44788.8</v>
      </c>
      <c r="I32" s="25">
        <f t="shared" si="10"/>
        <v>-79605.9</v>
      </c>
      <c r="J32" s="25">
        <f t="shared" si="10"/>
        <v>-12341</v>
      </c>
      <c r="K32" s="25">
        <f t="shared" si="10"/>
        <v>-61885.6</v>
      </c>
      <c r="L32" s="25">
        <f t="shared" si="10"/>
        <v>-55319.5</v>
      </c>
      <c r="M32" s="25">
        <f t="shared" si="10"/>
        <v>-49514.5</v>
      </c>
      <c r="N32" s="25">
        <f t="shared" si="10"/>
        <v>-45107</v>
      </c>
      <c r="O32" s="25">
        <f t="shared" si="10"/>
        <v>-27894.1</v>
      </c>
      <c r="P32" s="25">
        <f t="shared" si="10"/>
        <v>-22390.1</v>
      </c>
      <c r="Q32" s="25">
        <f t="shared" si="10"/>
        <v>-597846.2</v>
      </c>
    </row>
    <row r="33" spans="1:17" ht="18.75" customHeight="1">
      <c r="A33" s="17" t="s">
        <v>62</v>
      </c>
      <c r="B33" s="26">
        <f>+B34</f>
        <v>-59761.4</v>
      </c>
      <c r="C33" s="26">
        <f>+C34</f>
        <v>-12130.3</v>
      </c>
      <c r="D33" s="26">
        <f>+D34</f>
        <v>-50443.3</v>
      </c>
      <c r="E33" s="26">
        <f aca="true" t="shared" si="11" ref="E33:Q33">+E34</f>
        <v>-19229.6</v>
      </c>
      <c r="F33" s="26">
        <f t="shared" si="11"/>
        <v>-47102.2</v>
      </c>
      <c r="G33" s="26">
        <f t="shared" si="11"/>
        <v>-10332.9</v>
      </c>
      <c r="H33" s="26">
        <f t="shared" si="11"/>
        <v>-44788.8</v>
      </c>
      <c r="I33" s="26">
        <f t="shared" si="11"/>
        <v>-79605.9</v>
      </c>
      <c r="J33" s="26">
        <f t="shared" si="11"/>
        <v>-12341</v>
      </c>
      <c r="K33" s="26">
        <f t="shared" si="11"/>
        <v>-61885.6</v>
      </c>
      <c r="L33" s="26">
        <f t="shared" si="11"/>
        <v>-55319.5</v>
      </c>
      <c r="M33" s="26">
        <f t="shared" si="11"/>
        <v>-49514.5</v>
      </c>
      <c r="N33" s="26">
        <f t="shared" si="11"/>
        <v>-45107</v>
      </c>
      <c r="O33" s="26">
        <f t="shared" si="11"/>
        <v>-27894.1</v>
      </c>
      <c r="P33" s="26">
        <f t="shared" si="11"/>
        <v>-22390.1</v>
      </c>
      <c r="Q33" s="26">
        <f t="shared" si="11"/>
        <v>-597846.2</v>
      </c>
    </row>
    <row r="34" spans="1:28" ht="18.75" customHeight="1">
      <c r="A34" s="13" t="s">
        <v>39</v>
      </c>
      <c r="B34" s="20">
        <f aca="true" t="shared" si="12" ref="B34:G34">ROUND(-B9*$F$3,2)</f>
        <v>-59761.4</v>
      </c>
      <c r="C34" s="20">
        <f t="shared" si="12"/>
        <v>-12130.3</v>
      </c>
      <c r="D34" s="20">
        <f t="shared" si="12"/>
        <v>-50443.3</v>
      </c>
      <c r="E34" s="20">
        <f t="shared" si="12"/>
        <v>-19229.6</v>
      </c>
      <c r="F34" s="20">
        <f t="shared" si="12"/>
        <v>-47102.2</v>
      </c>
      <c r="G34" s="20">
        <f t="shared" si="12"/>
        <v>-10332.9</v>
      </c>
      <c r="H34" s="20">
        <f aca="true" t="shared" si="13" ref="H34:P34">ROUND(-H9*$F$3,2)</f>
        <v>-44788.8</v>
      </c>
      <c r="I34" s="20">
        <f t="shared" si="13"/>
        <v>-79605.9</v>
      </c>
      <c r="J34" s="20">
        <f t="shared" si="13"/>
        <v>-12341</v>
      </c>
      <c r="K34" s="20">
        <f>ROUND(-K9*$F$3,2)</f>
        <v>-61885.6</v>
      </c>
      <c r="L34" s="20">
        <f>ROUND(-L9*$F$3,2)</f>
        <v>-55319.5</v>
      </c>
      <c r="M34" s="20">
        <f>ROUND(-M9*$F$3,2)</f>
        <v>-49514.5</v>
      </c>
      <c r="N34" s="20">
        <f>ROUND(-N9*$F$3,2)</f>
        <v>-45107</v>
      </c>
      <c r="O34" s="20">
        <f t="shared" si="13"/>
        <v>-27894.1</v>
      </c>
      <c r="P34" s="20">
        <f t="shared" si="13"/>
        <v>-22390.1</v>
      </c>
      <c r="Q34" s="44">
        <f aca="true" t="shared" si="14" ref="Q34:Q45">SUM(B34:P34)</f>
        <v>-597846.2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767016.7586000001</v>
      </c>
      <c r="C46" s="29">
        <f t="shared" si="16"/>
        <v>179919.3868</v>
      </c>
      <c r="D46" s="29">
        <f t="shared" si="16"/>
        <v>511754.08600000007</v>
      </c>
      <c r="E46" s="29">
        <f t="shared" si="16"/>
        <v>192563.9612</v>
      </c>
      <c r="F46" s="29">
        <f t="shared" si="16"/>
        <v>638858.018</v>
      </c>
      <c r="G46" s="29">
        <f t="shared" si="16"/>
        <v>187791.5124</v>
      </c>
      <c r="H46" s="29">
        <f t="shared" si="16"/>
        <v>681604.2075999998</v>
      </c>
      <c r="I46" s="29">
        <f t="shared" si="16"/>
        <v>834364.7034</v>
      </c>
      <c r="J46" s="29">
        <f t="shared" si="16"/>
        <v>129462.04000000001</v>
      </c>
      <c r="K46" s="29">
        <f t="shared" si="16"/>
        <v>576907.2872000001</v>
      </c>
      <c r="L46" s="29">
        <f t="shared" si="16"/>
        <v>656621.2274999999</v>
      </c>
      <c r="M46" s="29">
        <f t="shared" si="16"/>
        <v>871068.0977</v>
      </c>
      <c r="N46" s="29">
        <f t="shared" si="16"/>
        <v>802898.9247999999</v>
      </c>
      <c r="O46" s="29">
        <f t="shared" si="16"/>
        <v>412437.71060000005</v>
      </c>
      <c r="P46" s="29">
        <f t="shared" si="16"/>
        <v>232958.194</v>
      </c>
      <c r="Q46" s="29">
        <f>SUM(B46:P46)</f>
        <v>7676226.115800001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767016.76</v>
      </c>
      <c r="C49" s="35">
        <f aca="true" t="shared" si="17" ref="C49:P49">SUM(C50:C64)</f>
        <v>179919.39</v>
      </c>
      <c r="D49" s="35">
        <f t="shared" si="17"/>
        <v>511754.09</v>
      </c>
      <c r="E49" s="35">
        <f t="shared" si="17"/>
        <v>192563.96</v>
      </c>
      <c r="F49" s="35">
        <f t="shared" si="17"/>
        <v>638858.02</v>
      </c>
      <c r="G49" s="35">
        <f t="shared" si="17"/>
        <v>187791.51</v>
      </c>
      <c r="H49" s="35">
        <f t="shared" si="17"/>
        <v>681604.21</v>
      </c>
      <c r="I49" s="35">
        <f t="shared" si="17"/>
        <v>834364.7</v>
      </c>
      <c r="J49" s="35">
        <f t="shared" si="17"/>
        <v>129462.04</v>
      </c>
      <c r="K49" s="35">
        <f t="shared" si="17"/>
        <v>576907.29</v>
      </c>
      <c r="L49" s="35">
        <f t="shared" si="17"/>
        <v>656621.23</v>
      </c>
      <c r="M49" s="35">
        <f t="shared" si="17"/>
        <v>871068.09</v>
      </c>
      <c r="N49" s="35">
        <f t="shared" si="17"/>
        <v>802898.92</v>
      </c>
      <c r="O49" s="35">
        <f t="shared" si="17"/>
        <v>412437.71</v>
      </c>
      <c r="P49" s="35">
        <f t="shared" si="17"/>
        <v>232958.19</v>
      </c>
      <c r="Q49" s="29">
        <f>SUM(Q50:Q64)</f>
        <v>7676226.110000001</v>
      </c>
      <c r="S49" s="64"/>
    </row>
    <row r="50" spans="1:20" ht="18.75" customHeight="1">
      <c r="A50" s="17" t="s">
        <v>83</v>
      </c>
      <c r="B50" s="35">
        <v>767016.76</v>
      </c>
      <c r="C50" s="34">
        <v>0</v>
      </c>
      <c r="D50" s="35">
        <v>511754.09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1278770.85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179919.39</v>
      </c>
      <c r="D51" s="34">
        <v>0</v>
      </c>
      <c r="E51" s="35">
        <v>192563.96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372483.35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638858.02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638858.02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187791.51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187791.51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681604.21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681604.21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834364.7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834364.7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129462.04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129462.04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576907.29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576907.29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656621.23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656621.23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871068.09</v>
      </c>
      <c r="N59" s="34">
        <v>0</v>
      </c>
      <c r="O59" s="34">
        <v>0</v>
      </c>
      <c r="P59" s="34">
        <v>0</v>
      </c>
      <c r="Q59" s="29">
        <f t="shared" si="18"/>
        <v>871068.09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802898.92</v>
      </c>
      <c r="O60" s="34">
        <v>0</v>
      </c>
      <c r="P60" s="34">
        <v>0</v>
      </c>
      <c r="Q60" s="29">
        <f t="shared" si="18"/>
        <v>802898.92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412437.71</v>
      </c>
      <c r="P61" s="34">
        <v>0</v>
      </c>
      <c r="Q61" s="29">
        <f t="shared" si="18"/>
        <v>412437.71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232958.19</v>
      </c>
      <c r="Q62" s="29">
        <f t="shared" si="18"/>
        <v>232958.19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2.5050000000000003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2019-07-30T19:45:19Z</dcterms:modified>
  <cp:category/>
  <cp:version/>
  <cp:contentType/>
  <cp:contentStatus/>
</cp:coreProperties>
</file>