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<sst xmlns="http://schemas.openxmlformats.org/spreadsheetml/2006/main" count="104" uniqueCount="98">
  <si>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</si>
  <si>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</si>
  <si>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</si>
  <si>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</si>
  <si>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</si>
  <si>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</si>
  <si>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</si>
  <si>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</si>
  <si>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</si>
  <si>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</si>
  <si>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</si>
  <si>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</si>
  <si>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</si>
  <si>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</si>
  <si>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</si>
  <si>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</si>
  <si>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</si>
  <si>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</si>
  <si>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</si>
  <si>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</si>
  <si>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</si>
  <si>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</si>
  <si>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</si>
  <si>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</si>
  <si>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</si>
  <si>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</si>
  <si>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</si>
  <si>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</si>
  <si>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</si>
  <si>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</si>
  <si>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</si>
  <si>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</si>
  <si>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</si>
  <si>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</si>
  <si>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</si>
  <si>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</si>
  <si>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</si>
  <si>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</si>
  <si>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</si>
  <si>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</si>
  <si>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</si>
  <si>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</si>
  <si>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</si>
  <si>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</si>
  <si>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</si>
  <si>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</si>
  <si>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</si>
  <si>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</si>
  <si>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</si>
  <si>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</si>
  <si>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</si>
  <si>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</si>
  <si>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</si>
  <si>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</si>
  <si>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</si>
  <si>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</si>
  <si>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</si>
  <si>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</si>
  <si>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</si>
  <si>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</si>
  <si>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</si>
  <si>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</si>
  <si>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</si>
  <si>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</si>
  <si>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</si>
  <si>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</si>
  <si>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</si>
  <si>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</si>
  <si>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</si>
  <si>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</si>
  <si>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</si>
  <si>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</si>
  <si>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</si>
  <si>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</si>
  <si>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</si>
  <si>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</si>
  <si>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</si>
  <si>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</si>
  <si>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</si>
  <si>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</si>
  <si>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</si>
  <si>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</si>
  <si>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</si>
  <si>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</si>
  <si>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</si>
  <si>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</si>
  <si>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</si>
  <si>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</si>
  <si>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</si>
  <si>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</si>
  <si>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</si>
  <si>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</si>
  <si>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</si>
  <si>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</si>
  <si>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</si>
  <si>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</si>
  <si>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</si>
  <si>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21/07/19 - VENCIMENTO 26/07/19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</si>
</sst>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147762</v>
      </c>
      <c r="C7" s="10">
        <f>C8+C18+C22</f>
        <v>32306</v>
      </c>
      <c r="D7" s="10">
        <f>D8+D18+D22</f>
        <v>91615</v>
      </c>
      <c r="E7" s="10">
        <f t="shared" si="0"/>
        <v>27325</v>
      </c>
      <c r="F7" s="10">
        <f t="shared" si="0"/>
        <v>144667</v>
      </c>
      <c r="G7" s="10">
        <f t="shared" si="0"/>
        <v>25241</v>
      </c>
      <c r="H7" s="10">
        <f t="shared" si="0"/>
        <v>133532</v>
      </c>
      <c r="I7" s="10">
        <f t="shared" si="0"/>
        <v>186025</v>
      </c>
      <c r="J7" s="10">
        <f t="shared" si="0"/>
        <v>15053</v>
      </c>
      <c r="K7" s="10">
        <f t="shared" si="0"/>
        <v>118701</v>
      </c>
      <c r="L7" s="10">
        <f t="shared" si="0"/>
        <v>116584</v>
      </c>
      <c r="M7" s="10">
        <f t="shared" si="0"/>
        <v>173089</v>
      </c>
      <c r="N7" s="10">
        <f t="shared" si="0"/>
        <v>154561</v>
      </c>
      <c r="O7" s="10">
        <f t="shared" si="0"/>
        <v>49351</v>
      </c>
      <c r="P7" s="10">
        <f t="shared" si="0"/>
        <v>29004</v>
      </c>
      <c r="Q7" s="10">
        <f>+Q8+Q18+Q22</f>
        <v>1444816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70152</v>
      </c>
      <c r="C8" s="12">
        <f>+C9+C10+C14</f>
        <v>15255</v>
      </c>
      <c r="D8" s="12">
        <f>+D9+D10+D14</f>
        <v>44907</v>
      </c>
      <c r="E8" s="12">
        <f t="shared" si="1"/>
        <v>13496</v>
      </c>
      <c r="F8" s="12">
        <f t="shared" si="1"/>
        <v>72791</v>
      </c>
      <c r="G8" s="12">
        <f t="shared" si="1"/>
        <v>11232</v>
      </c>
      <c r="H8" s="12">
        <f t="shared" si="1"/>
        <v>63911</v>
      </c>
      <c r="I8" s="12">
        <f t="shared" si="1"/>
        <v>90701</v>
      </c>
      <c r="J8" s="12">
        <f t="shared" si="1"/>
        <v>7448</v>
      </c>
      <c r="K8" s="12">
        <f t="shared" si="1"/>
        <v>57023</v>
      </c>
      <c r="L8" s="12">
        <f t="shared" si="1"/>
        <v>57678</v>
      </c>
      <c r="M8" s="12">
        <f t="shared" si="1"/>
        <v>86724</v>
      </c>
      <c r="N8" s="12">
        <f t="shared" si="1"/>
        <v>76212</v>
      </c>
      <c r="O8" s="12">
        <f t="shared" si="1"/>
        <v>26586</v>
      </c>
      <c r="P8" s="12">
        <f t="shared" si="1"/>
        <v>16603</v>
      </c>
      <c r="Q8" s="12">
        <f>SUM(B8:P8)</f>
        <v>710719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9967</v>
      </c>
      <c r="C9" s="14">
        <v>2074</v>
      </c>
      <c r="D9" s="14">
        <v>7447</v>
      </c>
      <c r="E9" s="14">
        <v>2478</v>
      </c>
      <c r="F9" s="14">
        <v>8714</v>
      </c>
      <c r="G9" s="14">
        <v>1307</v>
      </c>
      <c r="H9" s="14">
        <v>8227</v>
      </c>
      <c r="I9" s="14">
        <v>12748</v>
      </c>
      <c r="J9" s="14">
        <v>1166</v>
      </c>
      <c r="K9" s="14">
        <v>10050</v>
      </c>
      <c r="L9" s="14">
        <v>8788</v>
      </c>
      <c r="M9" s="14">
        <v>8674</v>
      </c>
      <c r="N9" s="14">
        <v>7981</v>
      </c>
      <c r="O9" s="14">
        <v>3497</v>
      </c>
      <c r="P9" s="14">
        <v>2137</v>
      </c>
      <c r="Q9" s="12">
        <f aca="true" t="shared" si="2" ref="Q9:Q17">SUM(B9:P9)</f>
        <v>95255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56444</v>
      </c>
      <c r="C10" s="14">
        <f t="shared" si="3"/>
        <v>12357</v>
      </c>
      <c r="D10" s="14">
        <f t="shared" si="3"/>
        <v>35243</v>
      </c>
      <c r="E10" s="14">
        <f t="shared" si="3"/>
        <v>10304</v>
      </c>
      <c r="F10" s="14">
        <f t="shared" si="3"/>
        <v>60425</v>
      </c>
      <c r="G10" s="14">
        <f t="shared" si="3"/>
        <v>9317</v>
      </c>
      <c r="H10" s="14">
        <f t="shared" si="3"/>
        <v>52207</v>
      </c>
      <c r="I10" s="14">
        <f t="shared" si="3"/>
        <v>73055</v>
      </c>
      <c r="J10" s="14">
        <f t="shared" si="3"/>
        <v>5951</v>
      </c>
      <c r="K10" s="14">
        <f t="shared" si="3"/>
        <v>44223</v>
      </c>
      <c r="L10" s="14">
        <f t="shared" si="3"/>
        <v>46113</v>
      </c>
      <c r="M10" s="14">
        <f t="shared" si="3"/>
        <v>73494</v>
      </c>
      <c r="N10" s="14">
        <f t="shared" si="3"/>
        <v>63500</v>
      </c>
      <c r="O10" s="14">
        <f t="shared" si="3"/>
        <v>21881</v>
      </c>
      <c r="P10" s="14">
        <f t="shared" si="3"/>
        <v>13832</v>
      </c>
      <c r="Q10" s="12">
        <f t="shared" si="2"/>
        <v>578346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26617</v>
      </c>
      <c r="C11" s="14">
        <v>5839</v>
      </c>
      <c r="D11" s="14">
        <v>17148</v>
      </c>
      <c r="E11" s="14">
        <v>5219</v>
      </c>
      <c r="F11" s="14">
        <v>28221</v>
      </c>
      <c r="G11" s="14">
        <v>4356</v>
      </c>
      <c r="H11" s="14">
        <v>24842</v>
      </c>
      <c r="I11" s="14">
        <v>34893</v>
      </c>
      <c r="J11" s="14">
        <v>2882</v>
      </c>
      <c r="K11" s="14">
        <v>21360</v>
      </c>
      <c r="L11" s="14">
        <v>21345</v>
      </c>
      <c r="M11" s="14">
        <v>35906</v>
      </c>
      <c r="N11" s="14">
        <v>28574</v>
      </c>
      <c r="O11" s="14">
        <v>9390</v>
      </c>
      <c r="P11" s="14">
        <v>5667</v>
      </c>
      <c r="Q11" s="12">
        <f t="shared" si="2"/>
        <v>272259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28743</v>
      </c>
      <c r="C12" s="14">
        <v>6311</v>
      </c>
      <c r="D12" s="14">
        <v>17075</v>
      </c>
      <c r="E12" s="14">
        <v>4833</v>
      </c>
      <c r="F12" s="14">
        <v>31105</v>
      </c>
      <c r="G12" s="14">
        <v>4725</v>
      </c>
      <c r="H12" s="14">
        <v>26161</v>
      </c>
      <c r="I12" s="14">
        <v>36054</v>
      </c>
      <c r="J12" s="14">
        <v>2948</v>
      </c>
      <c r="K12" s="14">
        <v>21884</v>
      </c>
      <c r="L12" s="14">
        <v>23901</v>
      </c>
      <c r="M12" s="14">
        <v>36372</v>
      </c>
      <c r="N12" s="14">
        <v>33872</v>
      </c>
      <c r="O12" s="14">
        <v>12039</v>
      </c>
      <c r="P12" s="14">
        <v>7929</v>
      </c>
      <c r="Q12" s="12">
        <f t="shared" si="2"/>
        <v>293952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1084</v>
      </c>
      <c r="C13" s="14">
        <v>207</v>
      </c>
      <c r="D13" s="14">
        <v>1020</v>
      </c>
      <c r="E13" s="14">
        <v>252</v>
      </c>
      <c r="F13" s="14">
        <v>1099</v>
      </c>
      <c r="G13" s="14">
        <v>236</v>
      </c>
      <c r="H13" s="14">
        <v>1204</v>
      </c>
      <c r="I13" s="14">
        <v>2108</v>
      </c>
      <c r="J13" s="14">
        <v>121</v>
      </c>
      <c r="K13" s="14">
        <v>979</v>
      </c>
      <c r="L13" s="14">
        <v>867</v>
      </c>
      <c r="M13" s="14">
        <v>1216</v>
      </c>
      <c r="N13" s="14">
        <v>1054</v>
      </c>
      <c r="O13" s="14">
        <v>452</v>
      </c>
      <c r="P13" s="14">
        <v>236</v>
      </c>
      <c r="Q13" s="12">
        <f t="shared" si="2"/>
        <v>12135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3741</v>
      </c>
      <c r="C14" s="14">
        <f t="shared" si="4"/>
        <v>824</v>
      </c>
      <c r="D14" s="14">
        <f t="shared" si="4"/>
        <v>2217</v>
      </c>
      <c r="E14" s="14">
        <f t="shared" si="4"/>
        <v>714</v>
      </c>
      <c r="F14" s="14">
        <f t="shared" si="4"/>
        <v>3652</v>
      </c>
      <c r="G14" s="14">
        <f t="shared" si="4"/>
        <v>608</v>
      </c>
      <c r="H14" s="14">
        <f t="shared" si="4"/>
        <v>3477</v>
      </c>
      <c r="I14" s="14">
        <f t="shared" si="4"/>
        <v>4898</v>
      </c>
      <c r="J14" s="14">
        <f t="shared" si="4"/>
        <v>331</v>
      </c>
      <c r="K14" s="14">
        <f t="shared" si="4"/>
        <v>2750</v>
      </c>
      <c r="L14" s="14">
        <f t="shared" si="4"/>
        <v>2777</v>
      </c>
      <c r="M14" s="14">
        <f t="shared" si="4"/>
        <v>4556</v>
      </c>
      <c r="N14" s="14">
        <f t="shared" si="4"/>
        <v>4731</v>
      </c>
      <c r="O14" s="14">
        <f t="shared" si="4"/>
        <v>1208</v>
      </c>
      <c r="P14" s="14">
        <f t="shared" si="4"/>
        <v>634</v>
      </c>
      <c r="Q14" s="12">
        <f t="shared" si="2"/>
        <v>37118</v>
      </c>
    </row>
    <row r="15" spans="1:28" ht="18.75" customHeight="1">
      <c r="A15" s="15" t="s">
        <v>13</v>
      </c>
      <c r="B15" s="14">
        <v>3740</v>
      </c>
      <c r="C15" s="14">
        <v>819</v>
      </c>
      <c r="D15" s="14">
        <v>2213</v>
      </c>
      <c r="E15" s="14">
        <v>713</v>
      </c>
      <c r="F15" s="14">
        <v>3647</v>
      </c>
      <c r="G15" s="14">
        <v>608</v>
      </c>
      <c r="H15" s="14">
        <v>3477</v>
      </c>
      <c r="I15" s="14">
        <v>4894</v>
      </c>
      <c r="J15" s="14">
        <v>331</v>
      </c>
      <c r="K15" s="14">
        <v>2748</v>
      </c>
      <c r="L15" s="14">
        <v>2776</v>
      </c>
      <c r="M15" s="14">
        <v>4553</v>
      </c>
      <c r="N15" s="14">
        <v>4723</v>
      </c>
      <c r="O15" s="14">
        <v>1203</v>
      </c>
      <c r="P15" s="14">
        <v>633</v>
      </c>
      <c r="Q15" s="12">
        <f t="shared" si="2"/>
        <v>37078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0</v>
      </c>
      <c r="C16" s="14">
        <v>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</v>
      </c>
      <c r="J16" s="14">
        <v>0</v>
      </c>
      <c r="K16" s="14">
        <v>0</v>
      </c>
      <c r="L16" s="14">
        <v>1</v>
      </c>
      <c r="M16" s="14">
        <v>3</v>
      </c>
      <c r="N16" s="14">
        <v>2</v>
      </c>
      <c r="O16" s="14">
        <v>5</v>
      </c>
      <c r="P16" s="14">
        <v>1</v>
      </c>
      <c r="Q16" s="12">
        <f t="shared" si="2"/>
        <v>16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1</v>
      </c>
      <c r="C17" s="14">
        <v>2</v>
      </c>
      <c r="D17" s="14">
        <v>4</v>
      </c>
      <c r="E17" s="14">
        <v>1</v>
      </c>
      <c r="F17" s="14">
        <v>5</v>
      </c>
      <c r="G17" s="14">
        <v>0</v>
      </c>
      <c r="H17" s="14">
        <v>0</v>
      </c>
      <c r="I17" s="14">
        <v>3</v>
      </c>
      <c r="J17" s="14">
        <v>0</v>
      </c>
      <c r="K17" s="14">
        <v>2</v>
      </c>
      <c r="L17" s="14">
        <v>0</v>
      </c>
      <c r="M17" s="14">
        <v>0</v>
      </c>
      <c r="N17" s="14">
        <v>6</v>
      </c>
      <c r="O17" s="14">
        <v>0</v>
      </c>
      <c r="P17" s="14">
        <v>0</v>
      </c>
      <c r="Q17" s="12">
        <f t="shared" si="2"/>
        <v>24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39606</v>
      </c>
      <c r="C18" s="18">
        <f t="shared" si="5"/>
        <v>8257</v>
      </c>
      <c r="D18" s="18">
        <f t="shared" si="5"/>
        <v>20820</v>
      </c>
      <c r="E18" s="18">
        <f t="shared" si="5"/>
        <v>6174</v>
      </c>
      <c r="F18" s="18">
        <f t="shared" si="5"/>
        <v>32489</v>
      </c>
      <c r="G18" s="18">
        <f t="shared" si="5"/>
        <v>5665</v>
      </c>
      <c r="H18" s="18">
        <f t="shared" si="5"/>
        <v>31414</v>
      </c>
      <c r="I18" s="18">
        <f t="shared" si="5"/>
        <v>39746</v>
      </c>
      <c r="J18" s="18">
        <f t="shared" si="5"/>
        <v>3336</v>
      </c>
      <c r="K18" s="18">
        <f t="shared" si="5"/>
        <v>27941</v>
      </c>
      <c r="L18" s="18">
        <f t="shared" si="5"/>
        <v>27752</v>
      </c>
      <c r="M18" s="18">
        <f t="shared" si="5"/>
        <v>47550</v>
      </c>
      <c r="N18" s="18">
        <f t="shared" si="5"/>
        <v>46915</v>
      </c>
      <c r="O18" s="18">
        <f t="shared" si="5"/>
        <v>13736</v>
      </c>
      <c r="P18" s="18">
        <f t="shared" si="5"/>
        <v>7903</v>
      </c>
      <c r="Q18" s="12">
        <f aca="true" t="shared" si="6" ref="Q18:Q24">SUM(B18:P18)</f>
        <v>359304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20113</v>
      </c>
      <c r="C19" s="14">
        <v>4227</v>
      </c>
      <c r="D19" s="14">
        <v>11432</v>
      </c>
      <c r="E19" s="14">
        <v>3692</v>
      </c>
      <c r="F19" s="14">
        <v>15302</v>
      </c>
      <c r="G19" s="14">
        <v>2886</v>
      </c>
      <c r="H19" s="14">
        <v>16377</v>
      </c>
      <c r="I19" s="14">
        <v>20574</v>
      </c>
      <c r="J19" s="14">
        <v>1865</v>
      </c>
      <c r="K19" s="14">
        <v>15297</v>
      </c>
      <c r="L19" s="14">
        <v>14027</v>
      </c>
      <c r="M19" s="14">
        <v>24408</v>
      </c>
      <c r="N19" s="14">
        <v>22316</v>
      </c>
      <c r="O19" s="14">
        <v>6588</v>
      </c>
      <c r="P19" s="14">
        <v>3712</v>
      </c>
      <c r="Q19" s="12">
        <f t="shared" si="6"/>
        <v>182816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19022</v>
      </c>
      <c r="C20" s="14">
        <v>3932</v>
      </c>
      <c r="D20" s="14">
        <v>9042</v>
      </c>
      <c r="E20" s="14">
        <v>2392</v>
      </c>
      <c r="F20" s="14">
        <v>16795</v>
      </c>
      <c r="G20" s="14">
        <v>2666</v>
      </c>
      <c r="H20" s="14">
        <v>14541</v>
      </c>
      <c r="I20" s="14">
        <v>18480</v>
      </c>
      <c r="J20" s="14">
        <v>1429</v>
      </c>
      <c r="K20" s="14">
        <v>12332</v>
      </c>
      <c r="L20" s="14">
        <v>13387</v>
      </c>
      <c r="M20" s="14">
        <v>22578</v>
      </c>
      <c r="N20" s="14">
        <v>24075</v>
      </c>
      <c r="O20" s="14">
        <v>6950</v>
      </c>
      <c r="P20" s="14">
        <v>4110</v>
      </c>
      <c r="Q20" s="12">
        <f t="shared" si="6"/>
        <v>171731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471</v>
      </c>
      <c r="C21" s="14">
        <v>98</v>
      </c>
      <c r="D21" s="14">
        <v>346</v>
      </c>
      <c r="E21" s="14">
        <v>90</v>
      </c>
      <c r="F21" s="14">
        <v>392</v>
      </c>
      <c r="G21" s="14">
        <v>113</v>
      </c>
      <c r="H21" s="14">
        <v>496</v>
      </c>
      <c r="I21" s="14">
        <v>692</v>
      </c>
      <c r="J21" s="14">
        <v>42</v>
      </c>
      <c r="K21" s="14">
        <v>312</v>
      </c>
      <c r="L21" s="14">
        <v>338</v>
      </c>
      <c r="M21" s="14">
        <v>564</v>
      </c>
      <c r="N21" s="14">
        <v>524</v>
      </c>
      <c r="O21" s="14">
        <v>198</v>
      </c>
      <c r="P21" s="14">
        <v>81</v>
      </c>
      <c r="Q21" s="12">
        <f t="shared" si="6"/>
        <v>4757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38004</v>
      </c>
      <c r="C22" s="14">
        <f t="shared" si="7"/>
        <v>8794</v>
      </c>
      <c r="D22" s="14">
        <f t="shared" si="7"/>
        <v>25888</v>
      </c>
      <c r="E22" s="14">
        <f t="shared" si="7"/>
        <v>7655</v>
      </c>
      <c r="F22" s="14">
        <f t="shared" si="7"/>
        <v>39387</v>
      </c>
      <c r="G22" s="14">
        <f t="shared" si="7"/>
        <v>8344</v>
      </c>
      <c r="H22" s="14">
        <f t="shared" si="7"/>
        <v>38207</v>
      </c>
      <c r="I22" s="14">
        <f t="shared" si="7"/>
        <v>55578</v>
      </c>
      <c r="J22" s="14">
        <f t="shared" si="7"/>
        <v>4269</v>
      </c>
      <c r="K22" s="14">
        <f t="shared" si="7"/>
        <v>33737</v>
      </c>
      <c r="L22" s="14">
        <f t="shared" si="7"/>
        <v>31154</v>
      </c>
      <c r="M22" s="14">
        <f t="shared" si="7"/>
        <v>38815</v>
      </c>
      <c r="N22" s="14">
        <f t="shared" si="7"/>
        <v>31434</v>
      </c>
      <c r="O22" s="14">
        <f t="shared" si="7"/>
        <v>9029</v>
      </c>
      <c r="P22" s="14">
        <f t="shared" si="7"/>
        <v>4498</v>
      </c>
      <c r="Q22" s="12">
        <f t="shared" si="6"/>
        <v>374793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30100</v>
      </c>
      <c r="C23" s="14">
        <v>6652</v>
      </c>
      <c r="D23" s="14">
        <v>21935</v>
      </c>
      <c r="E23" s="14">
        <v>6548</v>
      </c>
      <c r="F23" s="14">
        <v>32415</v>
      </c>
      <c r="G23" s="14">
        <v>7057</v>
      </c>
      <c r="H23" s="14">
        <v>31598</v>
      </c>
      <c r="I23" s="14">
        <v>47271</v>
      </c>
      <c r="J23" s="14">
        <v>3782</v>
      </c>
      <c r="K23" s="14">
        <v>28819</v>
      </c>
      <c r="L23" s="14">
        <v>26274</v>
      </c>
      <c r="M23" s="14">
        <v>32280</v>
      </c>
      <c r="N23" s="14">
        <v>26531</v>
      </c>
      <c r="O23" s="14">
        <v>7569</v>
      </c>
      <c r="P23" s="14">
        <v>3605</v>
      </c>
      <c r="Q23" s="12">
        <f t="shared" si="6"/>
        <v>312436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7904</v>
      </c>
      <c r="C24" s="14">
        <v>2142</v>
      </c>
      <c r="D24" s="14">
        <v>3953</v>
      </c>
      <c r="E24" s="14">
        <v>1107</v>
      </c>
      <c r="F24" s="14">
        <v>6972</v>
      </c>
      <c r="G24" s="14">
        <v>1287</v>
      </c>
      <c r="H24" s="14">
        <v>6609</v>
      </c>
      <c r="I24" s="14">
        <v>8307</v>
      </c>
      <c r="J24" s="14">
        <v>487</v>
      </c>
      <c r="K24" s="14">
        <v>4918</v>
      </c>
      <c r="L24" s="14">
        <v>4880</v>
      </c>
      <c r="M24" s="14">
        <v>6535</v>
      </c>
      <c r="N24" s="14">
        <v>4903</v>
      </c>
      <c r="O24" s="14">
        <v>1460</v>
      </c>
      <c r="P24" s="14">
        <v>893</v>
      </c>
      <c r="Q24" s="12">
        <f t="shared" si="6"/>
        <v>62357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336428.91740000003</v>
      </c>
      <c r="C28" s="56">
        <f>C29+C30</f>
        <v>84775.0908</v>
      </c>
      <c r="D28" s="56">
        <f>D29+D30</f>
        <v>218908.3025</v>
      </c>
      <c r="E28" s="56">
        <f aca="true" t="shared" si="8" ref="E28:P28">E29+E30</f>
        <v>76581.385</v>
      </c>
      <c r="F28" s="56">
        <f t="shared" si="8"/>
        <v>311478.50600000005</v>
      </c>
      <c r="G28" s="56">
        <f t="shared" si="8"/>
        <v>78782.2092</v>
      </c>
      <c r="H28" s="56">
        <f t="shared" si="8"/>
        <v>335336.91039999994</v>
      </c>
      <c r="I28" s="56">
        <f t="shared" si="8"/>
        <v>369060.045</v>
      </c>
      <c r="J28" s="56">
        <f t="shared" si="8"/>
        <v>37707.765</v>
      </c>
      <c r="K28" s="56">
        <f t="shared" si="8"/>
        <v>275047.0362</v>
      </c>
      <c r="L28" s="56">
        <f t="shared" si="8"/>
        <v>324182.72199999995</v>
      </c>
      <c r="M28" s="56">
        <f t="shared" si="8"/>
        <v>419233.6647</v>
      </c>
      <c r="N28" s="56">
        <f t="shared" si="8"/>
        <v>415632.6984</v>
      </c>
      <c r="O28" s="56">
        <f t="shared" si="8"/>
        <v>173697.89419999998</v>
      </c>
      <c r="P28" s="56">
        <f t="shared" si="8"/>
        <v>84411.1464</v>
      </c>
      <c r="Q28" s="56">
        <f>SUM(B28:P28)</f>
        <v>3541264.2931999997</v>
      </c>
      <c r="S28" s="62"/>
    </row>
    <row r="29" spans="1:17" ht="18.75" customHeight="1">
      <c r="A29" s="54" t="s">
        <v>38</v>
      </c>
      <c r="B29" s="52">
        <f aca="true" t="shared" si="9" ref="B29:P29">B26*B7</f>
        <v>332124.6474</v>
      </c>
      <c r="C29" s="52">
        <f>C26*C7</f>
        <v>83569.16080000001</v>
      </c>
      <c r="D29" s="52">
        <f>D26*D7</f>
        <v>212134.5325</v>
      </c>
      <c r="E29" s="52">
        <f t="shared" si="9"/>
        <v>75356.885</v>
      </c>
      <c r="F29" s="52">
        <f t="shared" si="9"/>
        <v>299171.356</v>
      </c>
      <c r="G29" s="52">
        <f t="shared" si="9"/>
        <v>78782.2092</v>
      </c>
      <c r="H29" s="52">
        <f t="shared" si="9"/>
        <v>317098.44039999996</v>
      </c>
      <c r="I29" s="52">
        <f t="shared" si="9"/>
        <v>364199.745</v>
      </c>
      <c r="J29" s="52">
        <f t="shared" si="9"/>
        <v>37707.765</v>
      </c>
      <c r="K29" s="52">
        <f t="shared" si="9"/>
        <v>271374.2262</v>
      </c>
      <c r="L29" s="52">
        <f t="shared" si="9"/>
        <v>305508.372</v>
      </c>
      <c r="M29" s="52">
        <f t="shared" si="9"/>
        <v>396771.9147</v>
      </c>
      <c r="N29" s="52">
        <f t="shared" si="9"/>
        <v>396356.2284</v>
      </c>
      <c r="O29" s="52">
        <f t="shared" si="9"/>
        <v>159611.0042</v>
      </c>
      <c r="P29" s="52">
        <f t="shared" si="9"/>
        <v>80242.4664</v>
      </c>
      <c r="Q29" s="53">
        <f>SUM(B29:P29)</f>
        <v>3410008.9531999994</v>
      </c>
    </row>
    <row r="30" spans="1:28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22461.75</v>
      </c>
      <c r="N30" s="52">
        <v>19276.47</v>
      </c>
      <c r="O30" s="52">
        <v>14086.89</v>
      </c>
      <c r="P30" s="52">
        <v>4168.68</v>
      </c>
      <c r="Q30" s="53">
        <f>SUM(B30:P30)</f>
        <v>131255.34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-42858.1</v>
      </c>
      <c r="C32" s="25">
        <f>+C33+C35+C42+C43+C44-C45</f>
        <v>-8918.2</v>
      </c>
      <c r="D32" s="25">
        <f>+D33+D35+D42+D43+D44-D45</f>
        <v>-32022.1</v>
      </c>
      <c r="E32" s="25">
        <f t="shared" si="10"/>
        <v>-10655.4</v>
      </c>
      <c r="F32" s="25">
        <f t="shared" si="10"/>
        <v>-37470.2</v>
      </c>
      <c r="G32" s="25">
        <f t="shared" si="10"/>
        <v>-5620.1</v>
      </c>
      <c r="H32" s="25">
        <f t="shared" si="10"/>
        <v>-35376.1</v>
      </c>
      <c r="I32" s="25">
        <f t="shared" si="10"/>
        <v>-54816.4</v>
      </c>
      <c r="J32" s="25">
        <f t="shared" si="10"/>
        <v>-5013.8</v>
      </c>
      <c r="K32" s="25">
        <f t="shared" si="10"/>
        <v>-43215</v>
      </c>
      <c r="L32" s="25">
        <f t="shared" si="10"/>
        <v>-37788.4</v>
      </c>
      <c r="M32" s="25">
        <f t="shared" si="10"/>
        <v>-37298.2</v>
      </c>
      <c r="N32" s="25">
        <f t="shared" si="10"/>
        <v>-34318.3</v>
      </c>
      <c r="O32" s="25">
        <f t="shared" si="10"/>
        <v>-15037.1</v>
      </c>
      <c r="P32" s="25">
        <f t="shared" si="10"/>
        <v>-9189.1</v>
      </c>
      <c r="Q32" s="25">
        <f t="shared" si="10"/>
        <v>-409596.5</v>
      </c>
    </row>
    <row r="33" spans="1:17" ht="18.75" customHeight="1">
      <c r="A33" s="17" t="s">
        <v>62</v>
      </c>
      <c r="B33" s="26">
        <f>+B34</f>
        <v>-42858.1</v>
      </c>
      <c r="C33" s="26">
        <f>+C34</f>
        <v>-8918.2</v>
      </c>
      <c r="D33" s="26">
        <f>+D34</f>
        <v>-32022.1</v>
      </c>
      <c r="E33" s="26">
        <f aca="true" t="shared" si="11" ref="E33:Q33">+E34</f>
        <v>-10655.4</v>
      </c>
      <c r="F33" s="26">
        <f t="shared" si="11"/>
        <v>-37470.2</v>
      </c>
      <c r="G33" s="26">
        <f t="shared" si="11"/>
        <v>-5620.1</v>
      </c>
      <c r="H33" s="26">
        <f t="shared" si="11"/>
        <v>-35376.1</v>
      </c>
      <c r="I33" s="26">
        <f t="shared" si="11"/>
        <v>-54816.4</v>
      </c>
      <c r="J33" s="26">
        <f t="shared" si="11"/>
        <v>-5013.8</v>
      </c>
      <c r="K33" s="26">
        <f t="shared" si="11"/>
        <v>-43215</v>
      </c>
      <c r="L33" s="26">
        <f t="shared" si="11"/>
        <v>-37788.4</v>
      </c>
      <c r="M33" s="26">
        <f t="shared" si="11"/>
        <v>-37298.2</v>
      </c>
      <c r="N33" s="26">
        <f t="shared" si="11"/>
        <v>-34318.3</v>
      </c>
      <c r="O33" s="26">
        <f t="shared" si="11"/>
        <v>-15037.1</v>
      </c>
      <c r="P33" s="26">
        <f t="shared" si="11"/>
        <v>-9189.1</v>
      </c>
      <c r="Q33" s="26">
        <f t="shared" si="11"/>
        <v>-409596.5</v>
      </c>
    </row>
    <row r="34" spans="1:28" ht="18.75" customHeight="1">
      <c r="A34" s="13" t="s">
        <v>39</v>
      </c>
      <c r="B34" s="20">
        <f aca="true" t="shared" si="12" ref="B34:G34">ROUND(-B9*$F$3,2)</f>
        <v>-42858.1</v>
      </c>
      <c r="C34" s="20">
        <f t="shared" si="12"/>
        <v>-8918.2</v>
      </c>
      <c r="D34" s="20">
        <f t="shared" si="12"/>
        <v>-32022.1</v>
      </c>
      <c r="E34" s="20">
        <f t="shared" si="12"/>
        <v>-10655.4</v>
      </c>
      <c r="F34" s="20">
        <f t="shared" si="12"/>
        <v>-37470.2</v>
      </c>
      <c r="G34" s="20">
        <f t="shared" si="12"/>
        <v>-5620.1</v>
      </c>
      <c r="H34" s="20">
        <f aca="true" t="shared" si="13" ref="H34:P34">ROUND(-H9*$F$3,2)</f>
        <v>-35376.1</v>
      </c>
      <c r="I34" s="20">
        <f t="shared" si="13"/>
        <v>-54816.4</v>
      </c>
      <c r="J34" s="20">
        <f t="shared" si="13"/>
        <v>-5013.8</v>
      </c>
      <c r="K34" s="20">
        <f>ROUND(-K9*$F$3,2)</f>
        <v>-43215</v>
      </c>
      <c r="L34" s="20">
        <f>ROUND(-L9*$F$3,2)</f>
        <v>-37788.4</v>
      </c>
      <c r="M34" s="20">
        <f>ROUND(-M9*$F$3,2)</f>
        <v>-37298.2</v>
      </c>
      <c r="N34" s="20">
        <f>ROUND(-N9*$F$3,2)</f>
        <v>-34318.3</v>
      </c>
      <c r="O34" s="20">
        <f t="shared" si="13"/>
        <v>-15037.1</v>
      </c>
      <c r="P34" s="20">
        <f t="shared" si="13"/>
        <v>-9189.1</v>
      </c>
      <c r="Q34" s="44">
        <f aca="true" t="shared" si="14" ref="Q34:Q45">SUM(B34:P34)</f>
        <v>-409596.5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293570.81740000006</v>
      </c>
      <c r="C46" s="29">
        <f t="shared" si="16"/>
        <v>75856.89080000001</v>
      </c>
      <c r="D46" s="29">
        <f t="shared" si="16"/>
        <v>186886.20249999998</v>
      </c>
      <c r="E46" s="29">
        <f t="shared" si="16"/>
        <v>65925.985</v>
      </c>
      <c r="F46" s="29">
        <f t="shared" si="16"/>
        <v>274008.30600000004</v>
      </c>
      <c r="G46" s="29">
        <f t="shared" si="16"/>
        <v>73162.10919999999</v>
      </c>
      <c r="H46" s="29">
        <f t="shared" si="16"/>
        <v>299960.81039999996</v>
      </c>
      <c r="I46" s="29">
        <f t="shared" si="16"/>
        <v>314243.64499999996</v>
      </c>
      <c r="J46" s="29">
        <f t="shared" si="16"/>
        <v>32693.965</v>
      </c>
      <c r="K46" s="29">
        <f t="shared" si="16"/>
        <v>231832.03619999997</v>
      </c>
      <c r="L46" s="29">
        <f t="shared" si="16"/>
        <v>286394.3219999999</v>
      </c>
      <c r="M46" s="29">
        <f t="shared" si="16"/>
        <v>381935.4647</v>
      </c>
      <c r="N46" s="29">
        <f t="shared" si="16"/>
        <v>381314.3984</v>
      </c>
      <c r="O46" s="29">
        <f t="shared" si="16"/>
        <v>158660.79419999997</v>
      </c>
      <c r="P46" s="29">
        <f t="shared" si="16"/>
        <v>75222.04639999999</v>
      </c>
      <c r="Q46" s="29">
        <f>SUM(B46:P46)</f>
        <v>3131667.7931999993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293570.82</v>
      </c>
      <c r="C49" s="35">
        <f aca="true" t="shared" si="17" ref="C49:P49">SUM(C50:C64)</f>
        <v>75856.89</v>
      </c>
      <c r="D49" s="35">
        <f t="shared" si="17"/>
        <v>186886.2</v>
      </c>
      <c r="E49" s="35">
        <f t="shared" si="17"/>
        <v>65925.99</v>
      </c>
      <c r="F49" s="35">
        <f t="shared" si="17"/>
        <v>274008.31</v>
      </c>
      <c r="G49" s="35">
        <f t="shared" si="17"/>
        <v>73162.11</v>
      </c>
      <c r="H49" s="35">
        <f t="shared" si="17"/>
        <v>299960.81</v>
      </c>
      <c r="I49" s="35">
        <f t="shared" si="17"/>
        <v>314243.65</v>
      </c>
      <c r="J49" s="35">
        <f t="shared" si="17"/>
        <v>32693.97</v>
      </c>
      <c r="K49" s="35">
        <f t="shared" si="17"/>
        <v>231832.04</v>
      </c>
      <c r="L49" s="35">
        <f t="shared" si="17"/>
        <v>286394.32</v>
      </c>
      <c r="M49" s="35">
        <f t="shared" si="17"/>
        <v>381935.46</v>
      </c>
      <c r="N49" s="35">
        <f t="shared" si="17"/>
        <v>381314.4</v>
      </c>
      <c r="O49" s="35">
        <f t="shared" si="17"/>
        <v>158660.79</v>
      </c>
      <c r="P49" s="35">
        <f t="shared" si="17"/>
        <v>75222.05</v>
      </c>
      <c r="Q49" s="29">
        <f>SUM(Q50:Q64)</f>
        <v>3131667.8099999996</v>
      </c>
      <c r="S49" s="64"/>
    </row>
    <row r="50" spans="1:20" ht="18.75" customHeight="1">
      <c r="A50" s="17" t="s">
        <v>83</v>
      </c>
      <c r="B50" s="35">
        <v>293570.82</v>
      </c>
      <c r="C50" s="34">
        <v>0</v>
      </c>
      <c r="D50" s="35">
        <v>186886.2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480457.02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75856.89</v>
      </c>
      <c r="D51" s="34">
        <v>0</v>
      </c>
      <c r="E51" s="35">
        <v>65925.99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141782.88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274008.31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274008.31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73162.11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73162.11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299960.81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299960.81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314243.65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314243.65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32693.97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32693.97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231832.04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231832.04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286394.32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286394.32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381935.46</v>
      </c>
      <c r="N59" s="34">
        <v>0</v>
      </c>
      <c r="O59" s="34">
        <v>0</v>
      </c>
      <c r="P59" s="34">
        <v>0</v>
      </c>
      <c r="Q59" s="29">
        <f t="shared" si="18"/>
        <v>381935.46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381314.4</v>
      </c>
      <c r="O60" s="34">
        <v>0</v>
      </c>
      <c r="P60" s="34">
        <v>0</v>
      </c>
      <c r="Q60" s="29">
        <f t="shared" si="18"/>
        <v>381314.4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158660.79</v>
      </c>
      <c r="P61" s="34">
        <v>0</v>
      </c>
      <c r="Q61" s="29">
        <f t="shared" si="18"/>
        <v>158660.79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75222.05</v>
      </c>
      <c r="Q62" s="29">
        <f t="shared" si="18"/>
        <v>75222.05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2019-07-29T16:10:22Z</dcterms:modified>
  <cp:category/>
  <cp:version/>
  <cp:contentType/>
  <cp:contentStatus/>
</cp:coreProperties>
</file>