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<sst xmlns="http://schemas.openxmlformats.org/spreadsheetml/2006/main" count="106" uniqueCount="100">
  <si>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</si>
  <si>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</si>
  <si>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</si>
  <si>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</si>
  <si>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</si>
  <si>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</si>
  <si>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</si>
  <si>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</si>
  <si>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</si>
  <si>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</si>
  <si>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</si>
  <si>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</si>
  <si>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</si>
  <si>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</si>
  <si>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</si>
  <si>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</si>
  <si>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</si>
  <si>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</si>
  <si>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</si>
  <si>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</si>
  <si>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</si>
  <si>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</si>
  <si>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</si>
  <si>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</si>
  <si>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</si>
  <si>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</si>
  <si>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</si>
  <si>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</si>
  <si>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</si>
  <si>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</si>
  <si>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</si>
  <si>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</si>
  <si>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</si>
  <si>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</si>
  <si>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</si>
  <si>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</si>
  <si>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</si>
  <si>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</si>
  <si>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</si>
  <si>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</si>
  <si>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</si>
  <si>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</si>
  <si>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</si>
  <si>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</si>
  <si>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</si>
  <si>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</si>
  <si>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</si>
  <si>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</si>
  <si>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</si>
  <si>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</si>
  <si>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</si>
  <si>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</si>
  <si>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</si>
  <si>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</si>
  <si>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</si>
  <si>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</si>
  <si>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</si>
  <si>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</si>
  <si>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</si>
  <si>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</si>
  <si>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</si>
  <si>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</si>
  <si>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</si>
  <si>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</si>
  <si>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</si>
  <si>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</si>
  <si>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</si>
  <si>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</si>
  <si>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</si>
  <si>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</si>
  <si>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</si>
  <si>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</si>
  <si>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</si>
  <si>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</si>
  <si>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</si>
  <si>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</si>
  <si>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</si>
  <si>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</si>
  <si>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</si>
  <si>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</si>
  <si>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</si>
  <si>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</si>
  <si>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</si>
  <si>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</si>
  <si>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</si>
  <si>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</si>
  <si>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</si>
  <si>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</si>
  <si>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</si>
  <si>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</si>
  <si>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</si>
  <si>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</si>
  <si>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</si>
  <si>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</si>
  <si>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</si>
  <si>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</si>
  <si>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</si>
  <si>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19/07/19 - VENCIMENTO 26/07/19</t>
  </si>
  <si>
    <t>Imperial</t>
  </si>
  <si>
    <t>área 5.1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</si>
</sst>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914400</xdr:colOff>
      <xdr:row>85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914400</xdr:colOff>
      <xdr:row>85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914400</xdr:colOff>
      <xdr:row>85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C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7" width="17.625" style="1" bestFit="1" customWidth="1"/>
    <col min="18" max="18" width="20.125" style="1" bestFit="1" customWidth="1"/>
    <col min="19" max="19" width="9.375" style="1" bestFit="1" customWidth="1"/>
    <col min="20" max="20" width="13.50390625" style="1" bestFit="1" customWidth="1"/>
    <col min="21" max="16384" width="9.00390625" style="1" customWidth="1"/>
  </cols>
  <sheetData>
    <row r="1" spans="1:18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"/>
    </row>
    <row r="4" spans="1:18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 t="s">
        <v>2</v>
      </c>
    </row>
    <row r="5" spans="1:18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4" t="s">
        <v>98</v>
      </c>
      <c r="R5" s="74"/>
    </row>
    <row r="6" spans="1:18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3" t="s">
        <v>99</v>
      </c>
      <c r="R6" s="74"/>
    </row>
    <row r="7" spans="1:29" ht="18.75" customHeight="1">
      <c r="A7" s="9" t="s">
        <v>3</v>
      </c>
      <c r="B7" s="10">
        <f aca="true" t="shared" si="0" ref="B7:Q7">B8+B18+B22</f>
        <v>356136</v>
      </c>
      <c r="C7" s="10">
        <f>C8+C18+C22</f>
        <v>72006</v>
      </c>
      <c r="D7" s="10">
        <f>D8+D18+D22</f>
        <v>233548</v>
      </c>
      <c r="E7" s="10">
        <f t="shared" si="0"/>
        <v>72806</v>
      </c>
      <c r="F7" s="10">
        <f t="shared" si="0"/>
        <v>321532</v>
      </c>
      <c r="G7" s="10">
        <f t="shared" si="0"/>
        <v>62787</v>
      </c>
      <c r="H7" s="10">
        <f t="shared" si="0"/>
        <v>287949</v>
      </c>
      <c r="I7" s="10">
        <f t="shared" si="0"/>
        <v>454528</v>
      </c>
      <c r="J7" s="10">
        <f t="shared" si="0"/>
        <v>53230</v>
      </c>
      <c r="K7" s="10">
        <f t="shared" si="0"/>
        <v>303016</v>
      </c>
      <c r="L7" s="10">
        <f t="shared" si="0"/>
        <v>262075</v>
      </c>
      <c r="M7" s="10">
        <f t="shared" si="0"/>
        <v>384939</v>
      </c>
      <c r="N7" s="10">
        <f t="shared" si="0"/>
        <v>314386</v>
      </c>
      <c r="O7" s="10">
        <f t="shared" si="0"/>
        <v>126936</v>
      </c>
      <c r="P7" s="10">
        <f>P8+P18+P22</f>
        <v>88553</v>
      </c>
      <c r="Q7" s="10">
        <f>Q8+Q18+Q22</f>
        <v>0</v>
      </c>
      <c r="R7" s="10">
        <f>+R8+R18+R22</f>
        <v>3394427</v>
      </c>
      <c r="S7"/>
      <c r="T7"/>
      <c r="U7"/>
      <c r="V7"/>
      <c r="W7"/>
      <c r="X7"/>
      <c r="Y7"/>
      <c r="Z7"/>
      <c r="AA7"/>
      <c r="AB7"/>
      <c r="AC7"/>
    </row>
    <row r="8" spans="1:29" ht="18.75" customHeight="1">
      <c r="A8" s="11" t="s">
        <v>17</v>
      </c>
      <c r="B8" s="12">
        <f aca="true" t="shared" si="1" ref="B8:Q8">+B9+B10+B14</f>
        <v>169932</v>
      </c>
      <c r="C8" s="12">
        <f>+C9+C10+C14</f>
        <v>34540</v>
      </c>
      <c r="D8" s="12">
        <f>+D9+D10+D14</f>
        <v>119525</v>
      </c>
      <c r="E8" s="12">
        <f t="shared" si="1"/>
        <v>37140</v>
      </c>
      <c r="F8" s="12">
        <f t="shared" si="1"/>
        <v>178590</v>
      </c>
      <c r="G8" s="12">
        <f t="shared" si="1"/>
        <v>30809</v>
      </c>
      <c r="H8" s="12">
        <f t="shared" si="1"/>
        <v>149296</v>
      </c>
      <c r="I8" s="12">
        <f t="shared" si="1"/>
        <v>237234</v>
      </c>
      <c r="J8" s="12">
        <f t="shared" si="1"/>
        <v>26969</v>
      </c>
      <c r="K8" s="12">
        <f t="shared" si="1"/>
        <v>149730</v>
      </c>
      <c r="L8" s="12">
        <f t="shared" si="1"/>
        <v>133922</v>
      </c>
      <c r="M8" s="12">
        <f t="shared" si="1"/>
        <v>205453</v>
      </c>
      <c r="N8" s="12">
        <f t="shared" si="1"/>
        <v>156311</v>
      </c>
      <c r="O8" s="12">
        <f t="shared" si="1"/>
        <v>70464</v>
      </c>
      <c r="P8" s="12">
        <f>+P9+P10+P14</f>
        <v>51636</v>
      </c>
      <c r="Q8" s="12">
        <f>+Q9+Q10+Q14</f>
        <v>0</v>
      </c>
      <c r="R8" s="12">
        <f>SUM(B8:Q8)</f>
        <v>1751551</v>
      </c>
      <c r="S8"/>
      <c r="T8"/>
      <c r="U8"/>
      <c r="V8"/>
      <c r="W8"/>
      <c r="X8"/>
      <c r="Y8"/>
      <c r="Z8"/>
      <c r="AA8"/>
      <c r="AB8"/>
      <c r="AC8"/>
    </row>
    <row r="9" spans="1:29" ht="18.75" customHeight="1">
      <c r="A9" s="13" t="s">
        <v>59</v>
      </c>
      <c r="B9" s="14">
        <v>14376</v>
      </c>
      <c r="C9" s="14">
        <v>3007</v>
      </c>
      <c r="D9" s="14">
        <v>12535</v>
      </c>
      <c r="E9" s="14">
        <v>4656</v>
      </c>
      <c r="F9" s="14">
        <v>12046</v>
      </c>
      <c r="G9" s="14">
        <v>2593</v>
      </c>
      <c r="H9" s="14">
        <v>10817</v>
      </c>
      <c r="I9" s="14">
        <v>19641</v>
      </c>
      <c r="J9" s="14">
        <v>2965</v>
      </c>
      <c r="K9" s="14">
        <v>16751</v>
      </c>
      <c r="L9" s="14">
        <v>13321</v>
      </c>
      <c r="M9" s="14">
        <v>11673</v>
      </c>
      <c r="N9" s="14">
        <v>10423</v>
      </c>
      <c r="O9" s="14">
        <v>6642</v>
      </c>
      <c r="P9" s="14">
        <v>5040</v>
      </c>
      <c r="Q9" s="14">
        <v>0</v>
      </c>
      <c r="R9" s="12">
        <f aca="true" t="shared" si="2" ref="R9:R17">SUM(B9:Q9)</f>
        <v>146486</v>
      </c>
      <c r="S9"/>
      <c r="T9"/>
      <c r="U9"/>
      <c r="V9"/>
      <c r="W9"/>
      <c r="X9"/>
      <c r="Y9"/>
      <c r="Z9"/>
      <c r="AA9"/>
      <c r="AB9"/>
      <c r="AC9"/>
    </row>
    <row r="10" spans="1:29" ht="18.75" customHeight="1">
      <c r="A10" s="16" t="s">
        <v>12</v>
      </c>
      <c r="B10" s="14">
        <f aca="true" t="shared" si="3" ref="B10:Q10">B11+B12+B13</f>
        <v>148060</v>
      </c>
      <c r="C10" s="14">
        <f t="shared" si="3"/>
        <v>30010</v>
      </c>
      <c r="D10" s="14">
        <f t="shared" si="3"/>
        <v>101854</v>
      </c>
      <c r="E10" s="14">
        <f t="shared" si="3"/>
        <v>30897</v>
      </c>
      <c r="F10" s="14">
        <f t="shared" si="3"/>
        <v>158907</v>
      </c>
      <c r="G10" s="14">
        <f t="shared" si="3"/>
        <v>26851</v>
      </c>
      <c r="H10" s="14">
        <f t="shared" si="3"/>
        <v>131715</v>
      </c>
      <c r="I10" s="14">
        <f t="shared" si="3"/>
        <v>206109</v>
      </c>
      <c r="J10" s="14">
        <f t="shared" si="3"/>
        <v>22948</v>
      </c>
      <c r="K10" s="14">
        <f t="shared" si="3"/>
        <v>126599</v>
      </c>
      <c r="L10" s="14">
        <f t="shared" si="3"/>
        <v>114893</v>
      </c>
      <c r="M10" s="14">
        <f t="shared" si="3"/>
        <v>184538</v>
      </c>
      <c r="N10" s="14">
        <f t="shared" si="3"/>
        <v>138341</v>
      </c>
      <c r="O10" s="14">
        <f t="shared" si="3"/>
        <v>61062</v>
      </c>
      <c r="P10" s="14">
        <f>P11+P12+P13</f>
        <v>44790</v>
      </c>
      <c r="Q10" s="14">
        <f>Q11+Q12+Q13</f>
        <v>0</v>
      </c>
      <c r="R10" s="12">
        <f t="shared" si="2"/>
        <v>1527574</v>
      </c>
      <c r="S10"/>
      <c r="T10"/>
      <c r="U10"/>
      <c r="V10"/>
      <c r="W10"/>
      <c r="X10"/>
      <c r="Y10"/>
      <c r="Z10"/>
      <c r="AA10"/>
      <c r="AB10"/>
      <c r="AC10"/>
    </row>
    <row r="11" spans="1:29" ht="18.75" customHeight="1">
      <c r="A11" s="15" t="s">
        <v>4</v>
      </c>
      <c r="B11" s="14">
        <v>72020</v>
      </c>
      <c r="C11" s="14">
        <v>14677</v>
      </c>
      <c r="D11" s="14">
        <v>49858</v>
      </c>
      <c r="E11" s="14">
        <v>16450</v>
      </c>
      <c r="F11" s="14">
        <v>74775</v>
      </c>
      <c r="G11" s="14">
        <v>13208</v>
      </c>
      <c r="H11" s="14">
        <v>62937</v>
      </c>
      <c r="I11" s="14">
        <v>100079</v>
      </c>
      <c r="J11" s="14">
        <v>11920</v>
      </c>
      <c r="K11" s="14">
        <v>63768</v>
      </c>
      <c r="L11" s="14">
        <v>56297</v>
      </c>
      <c r="M11" s="14">
        <v>91850</v>
      </c>
      <c r="N11" s="14">
        <v>67360</v>
      </c>
      <c r="O11" s="14">
        <v>29026</v>
      </c>
      <c r="P11" s="14">
        <v>20687</v>
      </c>
      <c r="Q11" s="14">
        <v>0</v>
      </c>
      <c r="R11" s="12">
        <f t="shared" si="2"/>
        <v>744912</v>
      </c>
      <c r="S11"/>
      <c r="T11"/>
      <c r="U11"/>
      <c r="V11"/>
      <c r="W11"/>
      <c r="X11"/>
      <c r="Y11"/>
      <c r="Z11"/>
      <c r="AA11"/>
      <c r="AB11"/>
      <c r="AC11"/>
    </row>
    <row r="12" spans="1:29" ht="18.75" customHeight="1">
      <c r="A12" s="15" t="s">
        <v>5</v>
      </c>
      <c r="B12" s="14">
        <v>73117</v>
      </c>
      <c r="C12" s="14">
        <v>14720</v>
      </c>
      <c r="D12" s="14">
        <v>49132</v>
      </c>
      <c r="E12" s="14">
        <v>13671</v>
      </c>
      <c r="F12" s="14">
        <v>81425</v>
      </c>
      <c r="G12" s="14">
        <v>12938</v>
      </c>
      <c r="H12" s="14">
        <v>65589</v>
      </c>
      <c r="I12" s="14">
        <v>100100</v>
      </c>
      <c r="J12" s="14">
        <v>10523</v>
      </c>
      <c r="K12" s="14">
        <v>60031</v>
      </c>
      <c r="L12" s="14">
        <v>56220</v>
      </c>
      <c r="M12" s="14">
        <v>89524</v>
      </c>
      <c r="N12" s="14">
        <v>68481</v>
      </c>
      <c r="O12" s="14">
        <v>30707</v>
      </c>
      <c r="P12" s="14">
        <v>23233</v>
      </c>
      <c r="Q12" s="14">
        <v>0</v>
      </c>
      <c r="R12" s="12">
        <f t="shared" si="2"/>
        <v>749411</v>
      </c>
      <c r="S12"/>
      <c r="T12"/>
      <c r="U12"/>
      <c r="V12"/>
      <c r="W12"/>
      <c r="X12"/>
      <c r="Y12"/>
      <c r="Z12"/>
      <c r="AA12"/>
      <c r="AB12"/>
      <c r="AC12"/>
    </row>
    <row r="13" spans="1:29" ht="18.75" customHeight="1">
      <c r="A13" s="15" t="s">
        <v>6</v>
      </c>
      <c r="B13" s="14">
        <v>2923</v>
      </c>
      <c r="C13" s="14">
        <v>613</v>
      </c>
      <c r="D13" s="14">
        <v>2864</v>
      </c>
      <c r="E13" s="14">
        <v>776</v>
      </c>
      <c r="F13" s="14">
        <v>2707</v>
      </c>
      <c r="G13" s="14">
        <v>705</v>
      </c>
      <c r="H13" s="14">
        <v>3189</v>
      </c>
      <c r="I13" s="14">
        <v>5930</v>
      </c>
      <c r="J13" s="14">
        <v>505</v>
      </c>
      <c r="K13" s="14">
        <v>2800</v>
      </c>
      <c r="L13" s="14">
        <v>2376</v>
      </c>
      <c r="M13" s="14">
        <v>3164</v>
      </c>
      <c r="N13" s="14">
        <v>2500</v>
      </c>
      <c r="O13" s="14">
        <v>1329</v>
      </c>
      <c r="P13" s="14">
        <v>870</v>
      </c>
      <c r="Q13" s="14">
        <v>0</v>
      </c>
      <c r="R13" s="12">
        <f t="shared" si="2"/>
        <v>33251</v>
      </c>
      <c r="S13"/>
      <c r="T13"/>
      <c r="U13"/>
      <c r="V13"/>
      <c r="W13"/>
      <c r="X13"/>
      <c r="Y13"/>
      <c r="Z13"/>
      <c r="AA13"/>
      <c r="AB13"/>
      <c r="AC13"/>
    </row>
    <row r="14" spans="1:18" ht="18.75" customHeight="1">
      <c r="A14" s="16" t="s">
        <v>16</v>
      </c>
      <c r="B14" s="14">
        <f aca="true" t="shared" si="4" ref="B14:Q14">B15+B16+B17</f>
        <v>7496</v>
      </c>
      <c r="C14" s="14">
        <f t="shared" si="4"/>
        <v>1523</v>
      </c>
      <c r="D14" s="14">
        <f t="shared" si="4"/>
        <v>5136</v>
      </c>
      <c r="E14" s="14">
        <f t="shared" si="4"/>
        <v>1587</v>
      </c>
      <c r="F14" s="14">
        <f t="shared" si="4"/>
        <v>7637</v>
      </c>
      <c r="G14" s="14">
        <f t="shared" si="4"/>
        <v>1365</v>
      </c>
      <c r="H14" s="14">
        <f t="shared" si="4"/>
        <v>6764</v>
      </c>
      <c r="I14" s="14">
        <f t="shared" si="4"/>
        <v>11484</v>
      </c>
      <c r="J14" s="14">
        <f t="shared" si="4"/>
        <v>1056</v>
      </c>
      <c r="K14" s="14">
        <f t="shared" si="4"/>
        <v>6380</v>
      </c>
      <c r="L14" s="14">
        <f t="shared" si="4"/>
        <v>5708</v>
      </c>
      <c r="M14" s="14">
        <f t="shared" si="4"/>
        <v>9242</v>
      </c>
      <c r="N14" s="14">
        <f t="shared" si="4"/>
        <v>7547</v>
      </c>
      <c r="O14" s="14">
        <f t="shared" si="4"/>
        <v>2760</v>
      </c>
      <c r="P14" s="14">
        <f>P15+P16+P17</f>
        <v>1806</v>
      </c>
      <c r="Q14" s="14">
        <f>Q15+Q16+Q17</f>
        <v>0</v>
      </c>
      <c r="R14" s="12">
        <f t="shared" si="2"/>
        <v>77491</v>
      </c>
    </row>
    <row r="15" spans="1:29" ht="18.75" customHeight="1">
      <c r="A15" s="15" t="s">
        <v>13</v>
      </c>
      <c r="B15" s="14">
        <v>7489</v>
      </c>
      <c r="C15" s="14">
        <v>1513</v>
      </c>
      <c r="D15" s="14">
        <v>5129</v>
      </c>
      <c r="E15" s="14">
        <v>1585</v>
      </c>
      <c r="F15" s="14">
        <v>7631</v>
      </c>
      <c r="G15" s="14">
        <v>1365</v>
      </c>
      <c r="H15" s="14">
        <v>6753</v>
      </c>
      <c r="I15" s="14">
        <v>11472</v>
      </c>
      <c r="J15" s="14">
        <v>1056</v>
      </c>
      <c r="K15" s="14">
        <v>6374</v>
      </c>
      <c r="L15" s="14">
        <v>5699</v>
      </c>
      <c r="M15" s="14">
        <v>9229</v>
      </c>
      <c r="N15" s="14">
        <v>7531</v>
      </c>
      <c r="O15" s="14">
        <v>2757</v>
      </c>
      <c r="P15" s="14">
        <v>1799</v>
      </c>
      <c r="Q15" s="14">
        <v>0</v>
      </c>
      <c r="R15" s="12">
        <f t="shared" si="2"/>
        <v>77382</v>
      </c>
      <c r="S15"/>
      <c r="T15"/>
      <c r="U15"/>
      <c r="V15"/>
      <c r="W15"/>
      <c r="X15"/>
      <c r="Y15"/>
      <c r="Z15"/>
      <c r="AA15"/>
      <c r="AB15"/>
      <c r="AC15"/>
    </row>
    <row r="16" spans="1:29" ht="18.75" customHeight="1">
      <c r="A16" s="15" t="s">
        <v>14</v>
      </c>
      <c r="B16" s="14">
        <v>0</v>
      </c>
      <c r="C16" s="14">
        <v>4</v>
      </c>
      <c r="D16" s="14">
        <v>6</v>
      </c>
      <c r="E16" s="14">
        <v>1</v>
      </c>
      <c r="F16" s="14">
        <v>0</v>
      </c>
      <c r="G16" s="14">
        <v>0</v>
      </c>
      <c r="H16" s="14">
        <v>6</v>
      </c>
      <c r="I16" s="14">
        <v>4</v>
      </c>
      <c r="J16" s="14">
        <v>0</v>
      </c>
      <c r="K16" s="14">
        <v>2</v>
      </c>
      <c r="L16" s="14">
        <v>6</v>
      </c>
      <c r="M16" s="14">
        <v>8</v>
      </c>
      <c r="N16" s="14">
        <v>6</v>
      </c>
      <c r="O16" s="14">
        <v>3</v>
      </c>
      <c r="P16" s="14">
        <v>6</v>
      </c>
      <c r="Q16" s="14">
        <v>0</v>
      </c>
      <c r="R16" s="12">
        <f t="shared" si="2"/>
        <v>52</v>
      </c>
      <c r="S16"/>
      <c r="T16"/>
      <c r="U16"/>
      <c r="V16"/>
      <c r="W16"/>
      <c r="X16"/>
      <c r="Y16"/>
      <c r="Z16"/>
      <c r="AA16"/>
      <c r="AB16"/>
      <c r="AC16"/>
    </row>
    <row r="17" spans="1:29" ht="18.75" customHeight="1">
      <c r="A17" s="15" t="s">
        <v>15</v>
      </c>
      <c r="B17" s="14">
        <v>7</v>
      </c>
      <c r="C17" s="14">
        <v>6</v>
      </c>
      <c r="D17" s="14">
        <v>1</v>
      </c>
      <c r="E17" s="14">
        <v>1</v>
      </c>
      <c r="F17" s="14">
        <v>6</v>
      </c>
      <c r="G17" s="14">
        <v>0</v>
      </c>
      <c r="H17" s="14">
        <v>5</v>
      </c>
      <c r="I17" s="14">
        <v>8</v>
      </c>
      <c r="J17" s="14">
        <v>0</v>
      </c>
      <c r="K17" s="14">
        <v>4</v>
      </c>
      <c r="L17" s="14">
        <v>3</v>
      </c>
      <c r="M17" s="14">
        <v>5</v>
      </c>
      <c r="N17" s="14">
        <v>10</v>
      </c>
      <c r="O17" s="14">
        <v>0</v>
      </c>
      <c r="P17" s="14">
        <v>1</v>
      </c>
      <c r="Q17" s="14">
        <v>0</v>
      </c>
      <c r="R17" s="12">
        <f t="shared" si="2"/>
        <v>57</v>
      </c>
      <c r="S17"/>
      <c r="T17"/>
      <c r="U17"/>
      <c r="V17"/>
      <c r="W17"/>
      <c r="X17"/>
      <c r="Y17"/>
      <c r="Z17"/>
      <c r="AA17"/>
      <c r="AB17"/>
      <c r="AC17"/>
    </row>
    <row r="18" spans="1:29" ht="18.75" customHeight="1">
      <c r="A18" s="17" t="s">
        <v>7</v>
      </c>
      <c r="B18" s="18">
        <f aca="true" t="shared" si="5" ref="B18:Q18">B19+B20+B21</f>
        <v>107494</v>
      </c>
      <c r="C18" s="18">
        <f t="shared" si="5"/>
        <v>20170</v>
      </c>
      <c r="D18" s="18">
        <f t="shared" si="5"/>
        <v>58994</v>
      </c>
      <c r="E18" s="18">
        <f t="shared" si="5"/>
        <v>18899</v>
      </c>
      <c r="F18" s="18">
        <f t="shared" si="5"/>
        <v>69062</v>
      </c>
      <c r="G18" s="18">
        <f t="shared" si="5"/>
        <v>14470</v>
      </c>
      <c r="H18" s="18">
        <f t="shared" si="5"/>
        <v>67503</v>
      </c>
      <c r="I18" s="18">
        <f t="shared" si="5"/>
        <v>106101</v>
      </c>
      <c r="J18" s="18">
        <f t="shared" si="5"/>
        <v>13390</v>
      </c>
      <c r="K18" s="18">
        <f t="shared" si="5"/>
        <v>82115</v>
      </c>
      <c r="L18" s="18">
        <f t="shared" si="5"/>
        <v>68278</v>
      </c>
      <c r="M18" s="18">
        <f t="shared" si="5"/>
        <v>106464</v>
      </c>
      <c r="N18" s="18">
        <f t="shared" si="5"/>
        <v>101273</v>
      </c>
      <c r="O18" s="18">
        <f t="shared" si="5"/>
        <v>38335</v>
      </c>
      <c r="P18" s="18">
        <f>P19+P20+P21</f>
        <v>25024</v>
      </c>
      <c r="Q18" s="18">
        <f>Q19+Q20+Q21</f>
        <v>0</v>
      </c>
      <c r="R18" s="12">
        <f aca="true" t="shared" si="6" ref="R18:R24">SUM(B18:Q18)</f>
        <v>897572</v>
      </c>
      <c r="S18"/>
      <c r="T18"/>
      <c r="U18"/>
      <c r="V18"/>
      <c r="W18"/>
      <c r="X18"/>
      <c r="Y18"/>
      <c r="Z18"/>
      <c r="AA18"/>
      <c r="AB18"/>
      <c r="AC18"/>
    </row>
    <row r="19" spans="1:29" ht="18.75" customHeight="1">
      <c r="A19" s="13" t="s">
        <v>8</v>
      </c>
      <c r="B19" s="14">
        <v>54344</v>
      </c>
      <c r="C19" s="14">
        <v>10306</v>
      </c>
      <c r="D19" s="14">
        <v>31276</v>
      </c>
      <c r="E19" s="14">
        <v>11176</v>
      </c>
      <c r="F19" s="14">
        <v>34058</v>
      </c>
      <c r="G19" s="14">
        <v>7552</v>
      </c>
      <c r="H19" s="14">
        <v>34300</v>
      </c>
      <c r="I19" s="14">
        <v>55197</v>
      </c>
      <c r="J19" s="14">
        <v>7479</v>
      </c>
      <c r="K19" s="14">
        <v>44692</v>
      </c>
      <c r="L19" s="14">
        <v>35523</v>
      </c>
      <c r="M19" s="14">
        <v>55611</v>
      </c>
      <c r="N19" s="14">
        <v>52069</v>
      </c>
      <c r="O19" s="14">
        <v>19793</v>
      </c>
      <c r="P19" s="14">
        <v>12445</v>
      </c>
      <c r="Q19" s="14">
        <v>0</v>
      </c>
      <c r="R19" s="12">
        <f t="shared" si="6"/>
        <v>465821</v>
      </c>
      <c r="S19"/>
      <c r="T19"/>
      <c r="U19"/>
      <c r="V19"/>
      <c r="W19"/>
      <c r="X19"/>
      <c r="Y19"/>
      <c r="Z19"/>
      <c r="AA19"/>
      <c r="AB19"/>
      <c r="AC19"/>
    </row>
    <row r="20" spans="1:29" ht="18.75" customHeight="1">
      <c r="A20" s="13" t="s">
        <v>9</v>
      </c>
      <c r="B20" s="14">
        <v>51550</v>
      </c>
      <c r="C20" s="14">
        <v>9539</v>
      </c>
      <c r="D20" s="14">
        <v>26567</v>
      </c>
      <c r="E20" s="14">
        <v>7380</v>
      </c>
      <c r="F20" s="14">
        <v>33999</v>
      </c>
      <c r="G20" s="14">
        <v>6635</v>
      </c>
      <c r="H20" s="14">
        <v>31984</v>
      </c>
      <c r="I20" s="14">
        <v>48668</v>
      </c>
      <c r="J20" s="14">
        <v>5683</v>
      </c>
      <c r="K20" s="14">
        <v>36244</v>
      </c>
      <c r="L20" s="14">
        <v>31695</v>
      </c>
      <c r="M20" s="14">
        <v>49345</v>
      </c>
      <c r="N20" s="14">
        <v>47855</v>
      </c>
      <c r="O20" s="14">
        <v>17900</v>
      </c>
      <c r="P20" s="14">
        <v>12236</v>
      </c>
      <c r="Q20" s="14">
        <v>0</v>
      </c>
      <c r="R20" s="12">
        <f t="shared" si="6"/>
        <v>417280</v>
      </c>
      <c r="S20"/>
      <c r="T20"/>
      <c r="U20"/>
      <c r="V20"/>
      <c r="W20"/>
      <c r="X20"/>
      <c r="Y20"/>
      <c r="Z20"/>
      <c r="AA20"/>
      <c r="AB20"/>
      <c r="AC20"/>
    </row>
    <row r="21" spans="1:29" ht="18.75" customHeight="1">
      <c r="A21" s="13" t="s">
        <v>10</v>
      </c>
      <c r="B21" s="14">
        <v>1600</v>
      </c>
      <c r="C21" s="14">
        <v>325</v>
      </c>
      <c r="D21" s="14">
        <v>1151</v>
      </c>
      <c r="E21" s="14">
        <v>343</v>
      </c>
      <c r="F21" s="14">
        <v>1005</v>
      </c>
      <c r="G21" s="14">
        <v>283</v>
      </c>
      <c r="H21" s="14">
        <v>1219</v>
      </c>
      <c r="I21" s="14">
        <v>2236</v>
      </c>
      <c r="J21" s="14">
        <v>228</v>
      </c>
      <c r="K21" s="14">
        <v>1179</v>
      </c>
      <c r="L21" s="14">
        <v>1060</v>
      </c>
      <c r="M21" s="14">
        <v>1508</v>
      </c>
      <c r="N21" s="14">
        <v>1349</v>
      </c>
      <c r="O21" s="14">
        <v>642</v>
      </c>
      <c r="P21" s="14">
        <v>343</v>
      </c>
      <c r="Q21" s="14">
        <v>0</v>
      </c>
      <c r="R21" s="12">
        <f t="shared" si="6"/>
        <v>14471</v>
      </c>
      <c r="S21"/>
      <c r="T21"/>
      <c r="U21"/>
      <c r="V21"/>
      <c r="W21"/>
      <c r="X21"/>
      <c r="Y21"/>
      <c r="Z21"/>
      <c r="AA21"/>
      <c r="AB21"/>
      <c r="AC21"/>
    </row>
    <row r="22" spans="1:29" ht="18.75" customHeight="1">
      <c r="A22" s="17" t="s">
        <v>11</v>
      </c>
      <c r="B22" s="14">
        <f aca="true" t="shared" si="7" ref="B22:Q22">B23+B24</f>
        <v>78710</v>
      </c>
      <c r="C22" s="14">
        <f t="shared" si="7"/>
        <v>17296</v>
      </c>
      <c r="D22" s="14">
        <f t="shared" si="7"/>
        <v>55029</v>
      </c>
      <c r="E22" s="14">
        <f t="shared" si="7"/>
        <v>16767</v>
      </c>
      <c r="F22" s="14">
        <f t="shared" si="7"/>
        <v>73880</v>
      </c>
      <c r="G22" s="14">
        <f t="shared" si="7"/>
        <v>17508</v>
      </c>
      <c r="H22" s="14">
        <f t="shared" si="7"/>
        <v>71150</v>
      </c>
      <c r="I22" s="14">
        <f t="shared" si="7"/>
        <v>111193</v>
      </c>
      <c r="J22" s="14">
        <f t="shared" si="7"/>
        <v>12871</v>
      </c>
      <c r="K22" s="14">
        <f t="shared" si="7"/>
        <v>71171</v>
      </c>
      <c r="L22" s="14">
        <f t="shared" si="7"/>
        <v>59875</v>
      </c>
      <c r="M22" s="14">
        <f t="shared" si="7"/>
        <v>73022</v>
      </c>
      <c r="N22" s="14">
        <f t="shared" si="7"/>
        <v>56802</v>
      </c>
      <c r="O22" s="14">
        <f t="shared" si="7"/>
        <v>18137</v>
      </c>
      <c r="P22" s="14">
        <f>P23+P24</f>
        <v>11893</v>
      </c>
      <c r="Q22" s="14">
        <f>Q23+Q24</f>
        <v>0</v>
      </c>
      <c r="R22" s="12">
        <f t="shared" si="6"/>
        <v>745304</v>
      </c>
      <c r="S22"/>
      <c r="T22"/>
      <c r="U22"/>
      <c r="V22"/>
      <c r="W22"/>
      <c r="X22"/>
      <c r="Y22"/>
      <c r="Z22"/>
      <c r="AA22"/>
      <c r="AB22"/>
      <c r="AC22"/>
    </row>
    <row r="23" spans="1:29" ht="18.75" customHeight="1">
      <c r="A23" s="13" t="s">
        <v>27</v>
      </c>
      <c r="B23" s="14">
        <v>61599</v>
      </c>
      <c r="C23" s="14">
        <v>13094</v>
      </c>
      <c r="D23" s="14">
        <v>46794</v>
      </c>
      <c r="E23" s="14">
        <v>14197</v>
      </c>
      <c r="F23" s="14">
        <v>58000</v>
      </c>
      <c r="G23" s="14">
        <v>14402</v>
      </c>
      <c r="H23" s="14">
        <v>57517</v>
      </c>
      <c r="I23" s="14">
        <v>92292</v>
      </c>
      <c r="J23" s="14">
        <v>11224</v>
      </c>
      <c r="K23" s="14">
        <v>59798</v>
      </c>
      <c r="L23" s="14">
        <v>49308</v>
      </c>
      <c r="M23" s="14">
        <v>59834</v>
      </c>
      <c r="N23" s="14">
        <v>47255</v>
      </c>
      <c r="O23" s="14">
        <v>15202</v>
      </c>
      <c r="P23" s="14">
        <v>9538</v>
      </c>
      <c r="Q23" s="14">
        <v>0</v>
      </c>
      <c r="R23" s="12">
        <f t="shared" si="6"/>
        <v>610054</v>
      </c>
      <c r="S23"/>
      <c r="T23"/>
      <c r="U23"/>
      <c r="V23"/>
      <c r="W23"/>
      <c r="X23"/>
      <c r="Y23"/>
      <c r="Z23"/>
      <c r="AA23"/>
      <c r="AB23"/>
      <c r="AC23"/>
    </row>
    <row r="24" spans="1:29" ht="18.75" customHeight="1">
      <c r="A24" s="13" t="s">
        <v>28</v>
      </c>
      <c r="B24" s="14">
        <v>17111</v>
      </c>
      <c r="C24" s="14">
        <v>4202</v>
      </c>
      <c r="D24" s="14">
        <v>8235</v>
      </c>
      <c r="E24" s="14">
        <v>2570</v>
      </c>
      <c r="F24" s="14">
        <v>15880</v>
      </c>
      <c r="G24" s="14">
        <v>3106</v>
      </c>
      <c r="H24" s="14">
        <v>13633</v>
      </c>
      <c r="I24" s="14">
        <v>18901</v>
      </c>
      <c r="J24" s="14">
        <v>1647</v>
      </c>
      <c r="K24" s="14">
        <v>11373</v>
      </c>
      <c r="L24" s="14">
        <v>10567</v>
      </c>
      <c r="M24" s="14">
        <v>13188</v>
      </c>
      <c r="N24" s="14">
        <v>9547</v>
      </c>
      <c r="O24" s="14">
        <v>2935</v>
      </c>
      <c r="P24" s="14">
        <v>2355</v>
      </c>
      <c r="Q24" s="14">
        <v>0</v>
      </c>
      <c r="R24" s="12">
        <f t="shared" si="6"/>
        <v>135250</v>
      </c>
      <c r="S24"/>
      <c r="T24"/>
      <c r="U24"/>
      <c r="V24"/>
      <c r="W24"/>
      <c r="X24"/>
      <c r="Y24"/>
      <c r="Z24"/>
      <c r="AA24"/>
      <c r="AB24"/>
      <c r="AC24"/>
    </row>
    <row r="25" spans="1:18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0"/>
    </row>
    <row r="26" spans="1:29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23">
        <v>0</v>
      </c>
      <c r="R26" s="58"/>
      <c r="S26"/>
      <c r="T26"/>
      <c r="U26"/>
      <c r="V26"/>
      <c r="W26"/>
      <c r="X26"/>
      <c r="Y26"/>
      <c r="Z26"/>
      <c r="AA26"/>
      <c r="AB26"/>
      <c r="AC26"/>
    </row>
    <row r="27" spans="1:18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</row>
    <row r="28" spans="1:20" ht="18.75" customHeight="1">
      <c r="A28" s="55" t="s">
        <v>60</v>
      </c>
      <c r="B28" s="56">
        <f>B29+B30</f>
        <v>804791.1572</v>
      </c>
      <c r="C28" s="56">
        <f>C29+C30</f>
        <v>187471.0508</v>
      </c>
      <c r="D28" s="56">
        <f>D29+D30</f>
        <v>547554.164</v>
      </c>
      <c r="E28" s="56">
        <f aca="true" t="shared" si="8" ref="E28:Q28">E29+E30</f>
        <v>202008.8868</v>
      </c>
      <c r="F28" s="56">
        <f t="shared" si="8"/>
        <v>677235.326</v>
      </c>
      <c r="G28" s="56">
        <f t="shared" si="8"/>
        <v>195970.7844</v>
      </c>
      <c r="H28" s="56">
        <f t="shared" si="8"/>
        <v>702030.9602999999</v>
      </c>
      <c r="I28" s="56">
        <f t="shared" si="8"/>
        <v>894735.2184</v>
      </c>
      <c r="J28" s="56">
        <f t="shared" si="8"/>
        <v>133341.15</v>
      </c>
      <c r="K28" s="56">
        <f t="shared" si="8"/>
        <v>696427.9892000001</v>
      </c>
      <c r="L28" s="56">
        <f t="shared" si="8"/>
        <v>705441.8875</v>
      </c>
      <c r="M28" s="56">
        <f t="shared" si="8"/>
        <v>904857.4197</v>
      </c>
      <c r="N28" s="56">
        <f t="shared" si="8"/>
        <v>825487.9284</v>
      </c>
      <c r="O28" s="56">
        <f t="shared" si="8"/>
        <v>424623.3012</v>
      </c>
      <c r="P28" s="56">
        <f>P29+P30</f>
        <v>249159.4098</v>
      </c>
      <c r="Q28" s="56">
        <f>Q29+Q30</f>
        <v>0</v>
      </c>
      <c r="R28" s="56">
        <f>SUM(B28:Q28)</f>
        <v>8151136.633699999</v>
      </c>
      <c r="T28" s="62"/>
    </row>
    <row r="29" spans="1:18" ht="18.75" customHeight="1">
      <c r="A29" s="54" t="s">
        <v>38</v>
      </c>
      <c r="B29" s="52">
        <f aca="true" t="shared" si="9" ref="B29:Q29">B26*B7</f>
        <v>800486.8872</v>
      </c>
      <c r="C29" s="52">
        <f>C26*C7</f>
        <v>186265.1208</v>
      </c>
      <c r="D29" s="52">
        <f>D26*D7</f>
        <v>540780.394</v>
      </c>
      <c r="E29" s="52">
        <f t="shared" si="9"/>
        <v>200784.3868</v>
      </c>
      <c r="F29" s="52">
        <f t="shared" si="9"/>
        <v>664928.176</v>
      </c>
      <c r="G29" s="52">
        <f t="shared" si="9"/>
        <v>195970.7844</v>
      </c>
      <c r="H29" s="52">
        <f t="shared" si="9"/>
        <v>683792.4903</v>
      </c>
      <c r="I29" s="52">
        <f t="shared" si="9"/>
        <v>889874.9184</v>
      </c>
      <c r="J29" s="52">
        <f t="shared" si="9"/>
        <v>133341.15</v>
      </c>
      <c r="K29" s="52">
        <f t="shared" si="9"/>
        <v>692755.1792</v>
      </c>
      <c r="L29" s="52">
        <f t="shared" si="9"/>
        <v>686767.5375</v>
      </c>
      <c r="M29" s="52">
        <f t="shared" si="9"/>
        <v>882395.6697</v>
      </c>
      <c r="N29" s="52">
        <f t="shared" si="9"/>
        <v>806211.4584</v>
      </c>
      <c r="O29" s="52">
        <f t="shared" si="9"/>
        <v>410536.4112</v>
      </c>
      <c r="P29" s="52">
        <f>P26*P7</f>
        <v>244990.7298</v>
      </c>
      <c r="Q29" s="52">
        <f>Q26*Q7</f>
        <v>0</v>
      </c>
      <c r="R29" s="53">
        <f>SUM(B29:Q29)</f>
        <v>8019881.293699999</v>
      </c>
    </row>
    <row r="30" spans="1:29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22461.75</v>
      </c>
      <c r="N30" s="52">
        <v>19276.47</v>
      </c>
      <c r="O30" s="52">
        <v>14086.89</v>
      </c>
      <c r="P30" s="52">
        <v>4168.68</v>
      </c>
      <c r="Q30" s="52">
        <v>0</v>
      </c>
      <c r="R30" s="53">
        <f>SUM(B30:Q30)</f>
        <v>131255.34</v>
      </c>
      <c r="S30"/>
      <c r="T30"/>
      <c r="U30"/>
      <c r="V30"/>
      <c r="W30"/>
      <c r="X30"/>
      <c r="Y30"/>
      <c r="Z30"/>
      <c r="AA30"/>
      <c r="AB30"/>
      <c r="AC30"/>
    </row>
    <row r="31" spans="1:18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49"/>
    </row>
    <row r="32" spans="1:18" ht="18.75" customHeight="1">
      <c r="A32" s="2" t="s">
        <v>58</v>
      </c>
      <c r="B32" s="25">
        <f aca="true" t="shared" si="10" ref="B32:R32">+B33+B35+B42+B43+B44-B45</f>
        <v>-65301.23</v>
      </c>
      <c r="C32" s="25">
        <f>+C33+C35+C42+C43+C44-C45</f>
        <v>-16914.89</v>
      </c>
      <c r="D32" s="25">
        <f>+D33+D35+D42+D43+D44-D45</f>
        <v>-56882.56</v>
      </c>
      <c r="E32" s="25">
        <f t="shared" si="10"/>
        <v>-25194.52</v>
      </c>
      <c r="F32" s="25">
        <f t="shared" si="10"/>
        <v>-119177.74</v>
      </c>
      <c r="G32" s="25">
        <f t="shared" si="10"/>
        <v>-21352.97</v>
      </c>
      <c r="H32" s="25">
        <f t="shared" si="10"/>
        <v>-62004.83</v>
      </c>
      <c r="I32" s="25">
        <f t="shared" si="10"/>
        <v>-98828.47</v>
      </c>
      <c r="J32" s="25">
        <f t="shared" si="10"/>
        <v>-12749.5</v>
      </c>
      <c r="K32" s="25">
        <f t="shared" si="10"/>
        <v>-78414.8</v>
      </c>
      <c r="L32" s="25">
        <f t="shared" si="10"/>
        <v>-69709.06</v>
      </c>
      <c r="M32" s="25">
        <f t="shared" si="10"/>
        <v>-73674.47</v>
      </c>
      <c r="N32" s="25">
        <f t="shared" si="10"/>
        <v>-76002.99</v>
      </c>
      <c r="O32" s="25">
        <f t="shared" si="10"/>
        <v>-35903.759999999995</v>
      </c>
      <c r="P32" s="25">
        <f>+P33+P35+P42+P43+P44-P45</f>
        <v>-30452.07</v>
      </c>
      <c r="Q32" s="25">
        <f>+Q33+Q35+Q42+Q43+Q44-Q45</f>
        <v>0</v>
      </c>
      <c r="R32" s="25">
        <f t="shared" si="10"/>
        <v>-842563.8599999999</v>
      </c>
    </row>
    <row r="33" spans="1:18" ht="18.75" customHeight="1">
      <c r="A33" s="17" t="s">
        <v>62</v>
      </c>
      <c r="B33" s="26">
        <f>+B34</f>
        <v>-61816.8</v>
      </c>
      <c r="C33" s="26">
        <f>+C34</f>
        <v>-12930.1</v>
      </c>
      <c r="D33" s="26">
        <f>+D34</f>
        <v>-53900.5</v>
      </c>
      <c r="E33" s="26">
        <f aca="true" t="shared" si="11" ref="E33:R33">+E34</f>
        <v>-20020.8</v>
      </c>
      <c r="F33" s="26">
        <f t="shared" si="11"/>
        <v>-51797.8</v>
      </c>
      <c r="G33" s="26">
        <f t="shared" si="11"/>
        <v>-11149.9</v>
      </c>
      <c r="H33" s="26">
        <f t="shared" si="11"/>
        <v>-46513.1</v>
      </c>
      <c r="I33" s="26">
        <f t="shared" si="11"/>
        <v>-84456.3</v>
      </c>
      <c r="J33" s="26">
        <f t="shared" si="11"/>
        <v>-12749.5</v>
      </c>
      <c r="K33" s="26">
        <f t="shared" si="11"/>
        <v>-72029.3</v>
      </c>
      <c r="L33" s="26">
        <f t="shared" si="11"/>
        <v>-57280.3</v>
      </c>
      <c r="M33" s="26">
        <f t="shared" si="11"/>
        <v>-50193.9</v>
      </c>
      <c r="N33" s="26">
        <f t="shared" si="11"/>
        <v>-44818.9</v>
      </c>
      <c r="O33" s="26">
        <f t="shared" si="11"/>
        <v>-28560.6</v>
      </c>
      <c r="P33" s="26">
        <f t="shared" si="11"/>
        <v>-21672</v>
      </c>
      <c r="Q33" s="26">
        <f t="shared" si="11"/>
        <v>0</v>
      </c>
      <c r="R33" s="26">
        <f t="shared" si="11"/>
        <v>-629889.7999999999</v>
      </c>
    </row>
    <row r="34" spans="1:29" ht="18.75" customHeight="1">
      <c r="A34" s="13" t="s">
        <v>39</v>
      </c>
      <c r="B34" s="20">
        <f aca="true" t="shared" si="12" ref="B34:G34">ROUND(-B9*$F$3,2)</f>
        <v>-61816.8</v>
      </c>
      <c r="C34" s="20">
        <f t="shared" si="12"/>
        <v>-12930.1</v>
      </c>
      <c r="D34" s="20">
        <f t="shared" si="12"/>
        <v>-53900.5</v>
      </c>
      <c r="E34" s="20">
        <f t="shared" si="12"/>
        <v>-20020.8</v>
      </c>
      <c r="F34" s="20">
        <f t="shared" si="12"/>
        <v>-51797.8</v>
      </c>
      <c r="G34" s="20">
        <f t="shared" si="12"/>
        <v>-11149.9</v>
      </c>
      <c r="H34" s="20">
        <f aca="true" t="shared" si="13" ref="H34:Q34">ROUND(-H9*$F$3,2)</f>
        <v>-46513.1</v>
      </c>
      <c r="I34" s="20">
        <f t="shared" si="13"/>
        <v>-84456.3</v>
      </c>
      <c r="J34" s="20">
        <f t="shared" si="13"/>
        <v>-12749.5</v>
      </c>
      <c r="K34" s="20">
        <f>ROUND(-K9*$F$3,2)</f>
        <v>-72029.3</v>
      </c>
      <c r="L34" s="20">
        <f>ROUND(-L9*$F$3,2)</f>
        <v>-57280.3</v>
      </c>
      <c r="M34" s="20">
        <f>ROUND(-M9*$F$3,2)</f>
        <v>-50193.9</v>
      </c>
      <c r="N34" s="20">
        <f>ROUND(-N9*$F$3,2)</f>
        <v>-44818.9</v>
      </c>
      <c r="O34" s="20">
        <f t="shared" si="13"/>
        <v>-28560.6</v>
      </c>
      <c r="P34" s="20">
        <f>ROUND(-P9*$F$3,2)</f>
        <v>-21672</v>
      </c>
      <c r="Q34" s="20">
        <f>ROUND(-Q9*$F$3,2)</f>
        <v>0</v>
      </c>
      <c r="R34" s="44">
        <f aca="true" t="shared" si="14" ref="R34:R45">SUM(B34:Q34)</f>
        <v>-629889.7999999999</v>
      </c>
      <c r="S34"/>
      <c r="T34"/>
      <c r="U34"/>
      <c r="V34"/>
      <c r="W34"/>
      <c r="X34"/>
      <c r="Y34"/>
      <c r="Z34"/>
      <c r="AA34"/>
      <c r="AB34"/>
      <c r="AC34"/>
    </row>
    <row r="35" spans="1:18" ht="18.75" customHeight="1">
      <c r="A35" s="17" t="s">
        <v>40</v>
      </c>
      <c r="B35" s="26">
        <f aca="true" t="shared" si="15" ref="B35:M35">SUM(B36:B41)</f>
        <v>-3484.43</v>
      </c>
      <c r="C35" s="26">
        <f>SUM(C36:C41)</f>
        <v>-3984.79</v>
      </c>
      <c r="D35" s="26">
        <f>SUM(D36:D41)</f>
        <v>-2982.06</v>
      </c>
      <c r="E35" s="26">
        <f t="shared" si="15"/>
        <v>-5173.72</v>
      </c>
      <c r="F35" s="26">
        <f t="shared" si="15"/>
        <v>-67379.94</v>
      </c>
      <c r="G35" s="26">
        <f t="shared" si="15"/>
        <v>-10203.07</v>
      </c>
      <c r="H35" s="26">
        <f t="shared" si="15"/>
        <v>-15491.73</v>
      </c>
      <c r="I35" s="26">
        <f t="shared" si="15"/>
        <v>-14372.17</v>
      </c>
      <c r="J35" s="26">
        <f t="shared" si="15"/>
        <v>0</v>
      </c>
      <c r="K35" s="26">
        <f t="shared" si="15"/>
        <v>-6385.5</v>
      </c>
      <c r="L35" s="26">
        <f t="shared" si="15"/>
        <v>-12428.76</v>
      </c>
      <c r="M35" s="26">
        <f t="shared" si="15"/>
        <v>-23480.57</v>
      </c>
      <c r="N35" s="26">
        <f>SUM(N36:N41)</f>
        <v>-31184.09</v>
      </c>
      <c r="O35" s="26">
        <f>SUM(O36:O41)</f>
        <v>-7343.16</v>
      </c>
      <c r="P35" s="26">
        <f>SUM(P36:P41)</f>
        <v>-8780.07</v>
      </c>
      <c r="Q35" s="26">
        <f>SUM(Q36:Q41)</f>
        <v>-352214.31</v>
      </c>
      <c r="R35" s="26">
        <f t="shared" si="14"/>
        <v>-564888.37</v>
      </c>
    </row>
    <row r="36" spans="1:29" ht="18.75" customHeight="1">
      <c r="A36" s="13" t="s">
        <v>41</v>
      </c>
      <c r="B36" s="24">
        <v>-3484.43</v>
      </c>
      <c r="C36" s="24">
        <v>-3984.79</v>
      </c>
      <c r="D36" s="24">
        <v>-2982.06</v>
      </c>
      <c r="E36" s="24">
        <v>-5173.72</v>
      </c>
      <c r="F36" s="24">
        <v>-67379.94</v>
      </c>
      <c r="G36" s="24">
        <v>-10203.07</v>
      </c>
      <c r="H36" s="24">
        <v>-15491.73</v>
      </c>
      <c r="I36" s="24">
        <v>-14372.17</v>
      </c>
      <c r="J36" s="24">
        <v>0</v>
      </c>
      <c r="K36" s="24">
        <v>-6385.5</v>
      </c>
      <c r="L36" s="24">
        <v>-12428.76</v>
      </c>
      <c r="M36" s="24">
        <v>-23480.57</v>
      </c>
      <c r="N36" s="24">
        <v>-31184.09</v>
      </c>
      <c r="O36" s="24">
        <v>-7343.16</v>
      </c>
      <c r="P36" s="24">
        <v>-8780.07</v>
      </c>
      <c r="Q36" s="24">
        <v>-352214.31</v>
      </c>
      <c r="R36" s="24">
        <f t="shared" si="14"/>
        <v>-564888.37</v>
      </c>
      <c r="S36"/>
      <c r="T36"/>
      <c r="U36"/>
      <c r="V36"/>
      <c r="W36"/>
      <c r="X36"/>
      <c r="Y36"/>
      <c r="Z36"/>
      <c r="AA36"/>
      <c r="AB36"/>
      <c r="AC36"/>
    </row>
    <row r="37" spans="1:29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f t="shared" si="14"/>
        <v>0</v>
      </c>
      <c r="S37"/>
      <c r="T37"/>
      <c r="U37"/>
      <c r="V37"/>
      <c r="W37"/>
      <c r="X37"/>
      <c r="Y37"/>
      <c r="Z37"/>
      <c r="AA37"/>
      <c r="AB37"/>
      <c r="AC37"/>
    </row>
    <row r="38" spans="1:29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f t="shared" si="14"/>
        <v>0</v>
      </c>
      <c r="S38"/>
      <c r="T38"/>
      <c r="U38"/>
      <c r="V38"/>
      <c r="W38"/>
      <c r="X38"/>
      <c r="Y38"/>
      <c r="Z38"/>
      <c r="AA38"/>
      <c r="AB38"/>
      <c r="AC38"/>
    </row>
    <row r="39" spans="1:29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1">
        <f t="shared" si="14"/>
        <v>0</v>
      </c>
      <c r="S39"/>
      <c r="T39"/>
      <c r="U39"/>
      <c r="V39"/>
      <c r="W39"/>
      <c r="X39"/>
      <c r="Y39"/>
      <c r="Z39"/>
      <c r="AA39"/>
      <c r="AB39"/>
      <c r="AC39"/>
    </row>
    <row r="40" spans="1:29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f t="shared" si="14"/>
        <v>0</v>
      </c>
      <c r="S40"/>
      <c r="T40"/>
      <c r="U40"/>
      <c r="V40"/>
      <c r="W40"/>
      <c r="X40"/>
      <c r="Y40"/>
      <c r="Z40"/>
      <c r="AA40"/>
      <c r="AB40"/>
      <c r="AC40"/>
    </row>
    <row r="41" spans="1:29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f t="shared" si="14"/>
        <v>0</v>
      </c>
      <c r="S41"/>
      <c r="T41"/>
      <c r="U41"/>
      <c r="V41"/>
      <c r="W41"/>
      <c r="X41"/>
      <c r="Y41"/>
      <c r="Z41"/>
      <c r="AA41"/>
      <c r="AB41"/>
      <c r="AC41"/>
    </row>
    <row r="42" spans="1:29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4">
        <f t="shared" si="14"/>
        <v>0</v>
      </c>
      <c r="S42"/>
      <c r="T42"/>
      <c r="U42"/>
      <c r="V42"/>
      <c r="W42"/>
      <c r="X42"/>
      <c r="Y42"/>
      <c r="Z42"/>
      <c r="AA42"/>
      <c r="AB42"/>
      <c r="AC42"/>
    </row>
    <row r="43" spans="1:29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4">
        <f t="shared" si="14"/>
        <v>0</v>
      </c>
      <c r="S43"/>
      <c r="T43"/>
      <c r="U43"/>
      <c r="V43"/>
      <c r="W43"/>
      <c r="X43"/>
      <c r="Y43"/>
      <c r="Z43"/>
      <c r="AA43"/>
      <c r="AB43"/>
      <c r="AC43"/>
    </row>
    <row r="44" spans="1:22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-137384.68</v>
      </c>
      <c r="R44" s="20">
        <f t="shared" si="14"/>
        <v>-137384.68</v>
      </c>
      <c r="S44"/>
      <c r="T44"/>
      <c r="U44"/>
      <c r="V44"/>
    </row>
    <row r="45" spans="1:22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-489598.99</v>
      </c>
      <c r="R45" s="20">
        <f t="shared" si="14"/>
        <v>-489598.99</v>
      </c>
      <c r="S45"/>
      <c r="T45"/>
      <c r="U45"/>
      <c r="V45"/>
    </row>
    <row r="46" spans="1:29" ht="15.75">
      <c r="A46" s="2" t="s">
        <v>50</v>
      </c>
      <c r="B46" s="29">
        <f aca="true" t="shared" si="16" ref="B46:Q46">+B28+B32</f>
        <v>739489.9272</v>
      </c>
      <c r="C46" s="29">
        <f t="shared" si="16"/>
        <v>170556.1608</v>
      </c>
      <c r="D46" s="29">
        <f t="shared" si="16"/>
        <v>490671.604</v>
      </c>
      <c r="E46" s="29">
        <f t="shared" si="16"/>
        <v>176814.36680000002</v>
      </c>
      <c r="F46" s="29">
        <f t="shared" si="16"/>
        <v>558057.586</v>
      </c>
      <c r="G46" s="29">
        <f t="shared" si="16"/>
        <v>174617.8144</v>
      </c>
      <c r="H46" s="29">
        <f t="shared" si="16"/>
        <v>640026.1303</v>
      </c>
      <c r="I46" s="29">
        <f t="shared" si="16"/>
        <v>795906.7484</v>
      </c>
      <c r="J46" s="29">
        <f t="shared" si="16"/>
        <v>120591.65</v>
      </c>
      <c r="K46" s="29">
        <f t="shared" si="16"/>
        <v>618013.1892</v>
      </c>
      <c r="L46" s="29">
        <f t="shared" si="16"/>
        <v>635732.8274999999</v>
      </c>
      <c r="M46" s="29">
        <f t="shared" si="16"/>
        <v>831182.9497</v>
      </c>
      <c r="N46" s="29">
        <f t="shared" si="16"/>
        <v>749484.9384</v>
      </c>
      <c r="O46" s="29">
        <f t="shared" si="16"/>
        <v>388719.5412</v>
      </c>
      <c r="P46" s="29">
        <f>+P28+P32</f>
        <v>218707.3398</v>
      </c>
      <c r="Q46" s="29">
        <f>+Q28+Q32</f>
        <v>0</v>
      </c>
      <c r="R46" s="29">
        <f>SUM(B46:Q46)</f>
        <v>7308572.7737</v>
      </c>
      <c r="S46" s="65"/>
      <c r="T46" s="67"/>
      <c r="U46"/>
      <c r="V46"/>
      <c r="W46"/>
      <c r="X46"/>
      <c r="Y46"/>
      <c r="Z46"/>
      <c r="AA46"/>
      <c r="AB46"/>
      <c r="AC46"/>
    </row>
    <row r="47" spans="1:22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5"/>
      <c r="R47" s="46"/>
      <c r="S47" s="67"/>
      <c r="T47" s="63"/>
      <c r="U47" s="65"/>
      <c r="V47"/>
    </row>
    <row r="48" spans="1:20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1"/>
      <c r="T48" s="64"/>
    </row>
    <row r="49" spans="1:20" ht="18.75" customHeight="1">
      <c r="A49" s="2" t="s">
        <v>51</v>
      </c>
      <c r="B49" s="35">
        <f>SUM(B50:B64)</f>
        <v>739489.93</v>
      </c>
      <c r="C49" s="35">
        <f aca="true" t="shared" si="17" ref="C49:Q49">SUM(C50:C64)</f>
        <v>170556.16</v>
      </c>
      <c r="D49" s="35">
        <f t="shared" si="17"/>
        <v>490671.6</v>
      </c>
      <c r="E49" s="35">
        <f t="shared" si="17"/>
        <v>176814.36</v>
      </c>
      <c r="F49" s="35">
        <f t="shared" si="17"/>
        <v>558057.59</v>
      </c>
      <c r="G49" s="35">
        <f t="shared" si="17"/>
        <v>174617.81</v>
      </c>
      <c r="H49" s="35">
        <f t="shared" si="17"/>
        <v>640026.13</v>
      </c>
      <c r="I49" s="35">
        <f t="shared" si="17"/>
        <v>795906.75</v>
      </c>
      <c r="J49" s="35">
        <f t="shared" si="17"/>
        <v>120591.65</v>
      </c>
      <c r="K49" s="35">
        <f t="shared" si="17"/>
        <v>618013.19</v>
      </c>
      <c r="L49" s="35">
        <f t="shared" si="17"/>
        <v>635732.83</v>
      </c>
      <c r="M49" s="35">
        <f t="shared" si="17"/>
        <v>831182.95</v>
      </c>
      <c r="N49" s="35">
        <f t="shared" si="17"/>
        <v>749484.94</v>
      </c>
      <c r="O49" s="35">
        <f t="shared" si="17"/>
        <v>388719.54</v>
      </c>
      <c r="P49" s="35">
        <f>SUM(P50:P64)</f>
        <v>218707.34</v>
      </c>
      <c r="Q49" s="35">
        <f>SUM(Q50:Q64)</f>
        <v>0</v>
      </c>
      <c r="R49" s="29">
        <f>SUM(R50:R64)</f>
        <v>7308572.7700000005</v>
      </c>
      <c r="T49" s="64"/>
    </row>
    <row r="50" spans="1:21" ht="18.75" customHeight="1">
      <c r="A50" s="17" t="s">
        <v>83</v>
      </c>
      <c r="B50" s="35">
        <v>739489.93</v>
      </c>
      <c r="C50" s="34">
        <v>0</v>
      </c>
      <c r="D50" s="35">
        <v>490671.6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29">
        <f>SUM(B50:Q50)</f>
        <v>1230161.53</v>
      </c>
      <c r="S50"/>
      <c r="T50" s="64"/>
      <c r="U50" s="65"/>
    </row>
    <row r="51" spans="1:19" ht="18.75" customHeight="1">
      <c r="A51" s="17" t="s">
        <v>84</v>
      </c>
      <c r="B51" s="34">
        <v>0</v>
      </c>
      <c r="C51" s="35">
        <v>170556.16</v>
      </c>
      <c r="D51" s="34">
        <v>0</v>
      </c>
      <c r="E51" s="35">
        <v>176814.36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29">
        <f aca="true" t="shared" si="18" ref="R51:R63">SUM(B51:Q51)</f>
        <v>347370.52</v>
      </c>
      <c r="S51"/>
    </row>
    <row r="52" spans="1:20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558057.59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26">
        <f t="shared" si="18"/>
        <v>558057.59</v>
      </c>
      <c r="T52"/>
    </row>
    <row r="53" spans="1:21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174617.81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29">
        <f t="shared" si="18"/>
        <v>174617.81</v>
      </c>
      <c r="U53"/>
    </row>
    <row r="54" spans="1:22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640026.13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26">
        <f t="shared" si="18"/>
        <v>640026.13</v>
      </c>
      <c r="V54"/>
    </row>
    <row r="55" spans="1:23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795906.75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29">
        <f t="shared" si="18"/>
        <v>795906.75</v>
      </c>
      <c r="W55"/>
    </row>
    <row r="56" spans="1:23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120591.65</v>
      </c>
      <c r="K56" s="34">
        <v>0</v>
      </c>
      <c r="L56" s="34">
        <v>0</v>
      </c>
      <c r="M56" s="34"/>
      <c r="N56" s="34"/>
      <c r="O56" s="34"/>
      <c r="P56" s="34"/>
      <c r="Q56" s="34"/>
      <c r="R56" s="29">
        <f t="shared" si="18"/>
        <v>120591.65</v>
      </c>
      <c r="W56"/>
    </row>
    <row r="57" spans="1:24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618013.19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29">
        <f t="shared" si="18"/>
        <v>618013.19</v>
      </c>
      <c r="X57"/>
    </row>
    <row r="58" spans="1:25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635732.83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29">
        <f t="shared" si="18"/>
        <v>635732.83</v>
      </c>
      <c r="Y58"/>
    </row>
    <row r="59" spans="1:26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831182.95</v>
      </c>
      <c r="N59" s="34">
        <v>0</v>
      </c>
      <c r="O59" s="34">
        <v>0</v>
      </c>
      <c r="P59" s="34">
        <v>0</v>
      </c>
      <c r="Q59" s="34">
        <v>0</v>
      </c>
      <c r="R59" s="29">
        <f t="shared" si="18"/>
        <v>831182.95</v>
      </c>
      <c r="S59"/>
      <c r="Z59"/>
    </row>
    <row r="60" spans="1:27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749484.94</v>
      </c>
      <c r="O60" s="34">
        <v>0</v>
      </c>
      <c r="P60" s="34">
        <v>0</v>
      </c>
      <c r="Q60" s="34">
        <v>0</v>
      </c>
      <c r="R60" s="29">
        <f t="shared" si="18"/>
        <v>749484.94</v>
      </c>
      <c r="T60"/>
      <c r="AA60"/>
    </row>
    <row r="61" spans="1:28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388719.54</v>
      </c>
      <c r="P61" s="34">
        <v>0</v>
      </c>
      <c r="Q61" s="34">
        <v>0</v>
      </c>
      <c r="R61" s="29">
        <f t="shared" si="18"/>
        <v>388719.54</v>
      </c>
      <c r="U61"/>
      <c r="AB61"/>
    </row>
    <row r="62" spans="1:29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218707.34</v>
      </c>
      <c r="Q62" s="26">
        <v>0</v>
      </c>
      <c r="R62" s="29">
        <f t="shared" si="18"/>
        <v>218707.34</v>
      </c>
      <c r="S62"/>
      <c r="V62"/>
      <c r="AC62"/>
    </row>
    <row r="63" spans="1:29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34">
        <v>0</v>
      </c>
      <c r="R63" s="29">
        <f t="shared" si="18"/>
        <v>0</v>
      </c>
      <c r="S63"/>
      <c r="V63"/>
      <c r="AC63"/>
    </row>
    <row r="64" spans="1:29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/>
      <c r="T64"/>
      <c r="U64"/>
      <c r="V64"/>
      <c r="W64"/>
      <c r="X64"/>
      <c r="Y64"/>
      <c r="Z64"/>
      <c r="AA64"/>
      <c r="AB64"/>
      <c r="AC64"/>
    </row>
    <row r="65" spans="1:18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  <c r="R65" s="71"/>
    </row>
    <row r="66" spans="1:18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8"/>
    </row>
    <row r="67" spans="1:18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29"/>
    </row>
    <row r="68" spans="1:19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2.3154999999999997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42">
        <v>0</v>
      </c>
      <c r="R68" s="29"/>
      <c r="S68"/>
    </row>
    <row r="69" spans="1:19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42">
        <v>0</v>
      </c>
      <c r="R69" s="29"/>
      <c r="S69"/>
    </row>
    <row r="70" spans="1:20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42">
        <v>0</v>
      </c>
      <c r="R70" s="26"/>
      <c r="T70"/>
    </row>
    <row r="71" spans="1:21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42">
        <v>0</v>
      </c>
      <c r="R71" s="29"/>
      <c r="U71"/>
    </row>
    <row r="72" spans="1:22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42">
        <v>0</v>
      </c>
      <c r="R72" s="26"/>
      <c r="V72"/>
    </row>
    <row r="73" spans="1:23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42">
        <v>0</v>
      </c>
      <c r="R73" s="29"/>
      <c r="W73"/>
    </row>
    <row r="74" spans="1:24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42">
        <v>0</v>
      </c>
      <c r="R74" s="29"/>
      <c r="X74"/>
    </row>
    <row r="75" spans="1:24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42">
        <v>0</v>
      </c>
      <c r="R75" s="29"/>
      <c r="X75"/>
    </row>
    <row r="76" spans="1:25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42">
        <v>0</v>
      </c>
      <c r="R76" s="26"/>
      <c r="Y76"/>
    </row>
    <row r="77" spans="1:26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42">
        <v>0</v>
      </c>
      <c r="R77" s="29"/>
      <c r="S77"/>
      <c r="Z77"/>
    </row>
    <row r="78" spans="1:27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42">
        <v>0</v>
      </c>
      <c r="R78" s="26"/>
      <c r="T78"/>
      <c r="AA78"/>
    </row>
    <row r="79" spans="1:28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42">
        <v>0</v>
      </c>
      <c r="R79" s="57"/>
      <c r="U79"/>
      <c r="AB79"/>
    </row>
    <row r="80" spans="1:28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42">
        <v>0</v>
      </c>
      <c r="R80" s="57"/>
      <c r="U80"/>
      <c r="AB80"/>
    </row>
    <row r="81" spans="1:28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57"/>
      <c r="U81"/>
      <c r="AB81"/>
    </row>
    <row r="82" spans="1:29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7"/>
      <c r="R82" s="48"/>
      <c r="S82"/>
      <c r="V82"/>
      <c r="AC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7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spans="16:17" ht="14.25">
      <c r="P97"/>
      <c r="Q97"/>
    </row>
  </sheetData>
  <sheetProtection/>
  <mergeCells count="7">
    <mergeCell ref="A84:Q84"/>
    <mergeCell ref="A65:R65"/>
    <mergeCell ref="A1:R1"/>
    <mergeCell ref="A2:R2"/>
    <mergeCell ref="A4:A6"/>
    <mergeCell ref="B4:Q4"/>
    <mergeCell ref="R4:R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2019-07-29T16:22:30Z</dcterms:modified>
  <cp:category/>
  <cp:version/>
  <cp:contentType/>
  <cp:contentStatus/>
</cp:coreProperties>
</file>