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<sst xmlns="http://schemas.openxmlformats.org/spreadsheetml/2006/main" count="104" uniqueCount="98">
  <si>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</si>
  <si>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</si>
  <si>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</si>
  <si>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</si>
  <si>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</si>
  <si>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</si>
  <si>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</si>
  <si>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</si>
  <si>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</si>
  <si>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</si>
  <si>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</si>
  <si>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</si>
  <si>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</si>
  <si>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</si>
  <si>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</si>
  <si>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</si>
  <si>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</si>
  <si>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</si>
  <si>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</si>
  <si>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</si>
  <si>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</si>
  <si>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</si>
  <si>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</si>
  <si>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</si>
  <si>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</si>
  <si>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</si>
  <si>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</si>
  <si>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</si>
  <si>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</si>
  <si>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</si>
  <si>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</si>
  <si>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</si>
  <si>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</si>
  <si>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</si>
  <si>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</si>
  <si>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</si>
  <si>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</si>
  <si>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</si>
  <si>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</si>
  <si>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</si>
  <si>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</si>
  <si>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</si>
  <si>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</si>
  <si>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</si>
  <si>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</si>
  <si>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</si>
  <si>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</si>
  <si>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</si>
  <si>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</si>
  <si>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</si>
  <si>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</si>
  <si>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</si>
  <si>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</si>
  <si>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</si>
  <si>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</si>
  <si>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</si>
  <si>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</si>
  <si>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</si>
  <si>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</si>
  <si>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</si>
  <si>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</si>
  <si>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</si>
  <si>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</si>
  <si>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</si>
  <si>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</si>
  <si>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</si>
  <si>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</si>
  <si>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</si>
  <si>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</si>
  <si>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</si>
  <si>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</si>
  <si>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</si>
  <si>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</si>
  <si>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</si>
  <si>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</si>
  <si>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</si>
  <si>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</si>
  <si>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</si>
  <si>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</si>
  <si>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</si>
  <si>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</si>
  <si>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</si>
  <si>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</si>
  <si>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</si>
  <si>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</si>
  <si>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</si>
  <si>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</si>
  <si>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</si>
  <si>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</si>
  <si>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</si>
  <si>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</si>
  <si>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</si>
  <si>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</si>
  <si>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</si>
  <si>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</si>
  <si>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</si>
  <si>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</si>
  <si>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17/07/19 - VENCIMENTO 24/07/19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</si>
</sst>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349481</v>
      </c>
      <c r="C7" s="10">
        <f>C8+C18+C22</f>
        <v>68656</v>
      </c>
      <c r="D7" s="10">
        <f>D8+D18+D22</f>
        <v>231109</v>
      </c>
      <c r="E7" s="10">
        <f t="shared" si="0"/>
        <v>72163</v>
      </c>
      <c r="F7" s="10">
        <f t="shared" si="0"/>
        <v>318196</v>
      </c>
      <c r="G7" s="10">
        <f t="shared" si="0"/>
        <v>62067</v>
      </c>
      <c r="H7" s="10">
        <f t="shared" si="0"/>
        <v>281096</v>
      </c>
      <c r="I7" s="10">
        <f t="shared" si="0"/>
        <v>448668</v>
      </c>
      <c r="J7" s="10">
        <f t="shared" si="0"/>
        <v>55160</v>
      </c>
      <c r="K7" s="10">
        <f t="shared" si="0"/>
        <v>301201</v>
      </c>
      <c r="L7" s="10">
        <f t="shared" si="0"/>
        <v>253790</v>
      </c>
      <c r="M7" s="10">
        <f t="shared" si="0"/>
        <v>372718</v>
      </c>
      <c r="N7" s="10">
        <f t="shared" si="0"/>
        <v>302758</v>
      </c>
      <c r="O7" s="10">
        <f t="shared" si="0"/>
        <v>125685</v>
      </c>
      <c r="P7" s="10">
        <f t="shared" si="0"/>
        <v>86282</v>
      </c>
      <c r="Q7" s="10">
        <f>+Q8+Q18+Q22</f>
        <v>3329030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164868</v>
      </c>
      <c r="C8" s="12">
        <f>+C9+C10+C14</f>
        <v>32910</v>
      </c>
      <c r="D8" s="12">
        <f>+D9+D10+D14</f>
        <v>117879</v>
      </c>
      <c r="E8" s="12">
        <f t="shared" si="1"/>
        <v>36438</v>
      </c>
      <c r="F8" s="12">
        <f t="shared" si="1"/>
        <v>173743</v>
      </c>
      <c r="G8" s="12">
        <f t="shared" si="1"/>
        <v>29951</v>
      </c>
      <c r="H8" s="12">
        <f t="shared" si="1"/>
        <v>144672</v>
      </c>
      <c r="I8" s="12">
        <f t="shared" si="1"/>
        <v>232107</v>
      </c>
      <c r="J8" s="12">
        <f t="shared" si="1"/>
        <v>27700</v>
      </c>
      <c r="K8" s="12">
        <f t="shared" si="1"/>
        <v>147890</v>
      </c>
      <c r="L8" s="12">
        <f t="shared" si="1"/>
        <v>128328</v>
      </c>
      <c r="M8" s="12">
        <f t="shared" si="1"/>
        <v>198126</v>
      </c>
      <c r="N8" s="12">
        <f t="shared" si="1"/>
        <v>150034</v>
      </c>
      <c r="O8" s="12">
        <f t="shared" si="1"/>
        <v>69529</v>
      </c>
      <c r="P8" s="12">
        <f t="shared" si="1"/>
        <v>50451</v>
      </c>
      <c r="Q8" s="12">
        <f>SUM(B8:P8)</f>
        <v>1704626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12483</v>
      </c>
      <c r="C9" s="14">
        <v>2402</v>
      </c>
      <c r="D9" s="14">
        <v>10960</v>
      </c>
      <c r="E9" s="14">
        <v>4275</v>
      </c>
      <c r="F9" s="14">
        <v>10404</v>
      </c>
      <c r="G9" s="14">
        <v>2210</v>
      </c>
      <c r="H9" s="14">
        <v>9601</v>
      </c>
      <c r="I9" s="14">
        <v>17493</v>
      </c>
      <c r="J9" s="14">
        <v>2650</v>
      </c>
      <c r="K9" s="14">
        <v>14603</v>
      </c>
      <c r="L9" s="14">
        <v>11590</v>
      </c>
      <c r="M9" s="14">
        <v>10089</v>
      </c>
      <c r="N9" s="14">
        <v>9191</v>
      </c>
      <c r="O9" s="14">
        <v>6187</v>
      </c>
      <c r="P9" s="14">
        <v>4636</v>
      </c>
      <c r="Q9" s="12">
        <f aca="true" t="shared" si="2" ref="Q9:Q17">SUM(B9:P9)</f>
        <v>128774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144756</v>
      </c>
      <c r="C10" s="14">
        <f t="shared" si="3"/>
        <v>29021</v>
      </c>
      <c r="D10" s="14">
        <f t="shared" si="3"/>
        <v>101799</v>
      </c>
      <c r="E10" s="14">
        <f t="shared" si="3"/>
        <v>30529</v>
      </c>
      <c r="F10" s="14">
        <f t="shared" si="3"/>
        <v>155653</v>
      </c>
      <c r="G10" s="14">
        <f t="shared" si="3"/>
        <v>26449</v>
      </c>
      <c r="H10" s="14">
        <f t="shared" si="3"/>
        <v>128255</v>
      </c>
      <c r="I10" s="14">
        <f t="shared" si="3"/>
        <v>203091</v>
      </c>
      <c r="J10" s="14">
        <f t="shared" si="3"/>
        <v>23894</v>
      </c>
      <c r="K10" s="14">
        <f t="shared" si="3"/>
        <v>126767</v>
      </c>
      <c r="L10" s="14">
        <f t="shared" si="3"/>
        <v>111036</v>
      </c>
      <c r="M10" s="14">
        <f t="shared" si="3"/>
        <v>178701</v>
      </c>
      <c r="N10" s="14">
        <f t="shared" si="3"/>
        <v>133252</v>
      </c>
      <c r="O10" s="14">
        <f t="shared" si="3"/>
        <v>60544</v>
      </c>
      <c r="P10" s="14">
        <f t="shared" si="3"/>
        <v>44026</v>
      </c>
      <c r="Q10" s="12">
        <f t="shared" si="2"/>
        <v>1497773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68577</v>
      </c>
      <c r="C11" s="14">
        <v>13848</v>
      </c>
      <c r="D11" s="14">
        <v>48879</v>
      </c>
      <c r="E11" s="14">
        <v>16047</v>
      </c>
      <c r="F11" s="14">
        <v>71399</v>
      </c>
      <c r="G11" s="14">
        <v>12774</v>
      </c>
      <c r="H11" s="14">
        <v>60077</v>
      </c>
      <c r="I11" s="14">
        <v>97100</v>
      </c>
      <c r="J11" s="14">
        <v>12217</v>
      </c>
      <c r="K11" s="14">
        <v>62728</v>
      </c>
      <c r="L11" s="14">
        <v>53249</v>
      </c>
      <c r="M11" s="14">
        <v>87050</v>
      </c>
      <c r="N11" s="14">
        <v>63966</v>
      </c>
      <c r="O11" s="14">
        <v>28075</v>
      </c>
      <c r="P11" s="14">
        <v>20120</v>
      </c>
      <c r="Q11" s="12">
        <f t="shared" si="2"/>
        <v>716106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73089</v>
      </c>
      <c r="C12" s="14">
        <v>14610</v>
      </c>
      <c r="D12" s="14">
        <v>49815</v>
      </c>
      <c r="E12" s="14">
        <v>13651</v>
      </c>
      <c r="F12" s="14">
        <v>81430</v>
      </c>
      <c r="G12" s="14">
        <v>12885</v>
      </c>
      <c r="H12" s="14">
        <v>65093</v>
      </c>
      <c r="I12" s="14">
        <v>99742</v>
      </c>
      <c r="J12" s="14">
        <v>11088</v>
      </c>
      <c r="K12" s="14">
        <v>61060</v>
      </c>
      <c r="L12" s="14">
        <v>55344</v>
      </c>
      <c r="M12" s="14">
        <v>88491</v>
      </c>
      <c r="N12" s="14">
        <v>66662</v>
      </c>
      <c r="O12" s="14">
        <v>31057</v>
      </c>
      <c r="P12" s="14">
        <v>22974</v>
      </c>
      <c r="Q12" s="12">
        <f t="shared" si="2"/>
        <v>746991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3090</v>
      </c>
      <c r="C13" s="14">
        <v>563</v>
      </c>
      <c r="D13" s="14">
        <v>3105</v>
      </c>
      <c r="E13" s="14">
        <v>831</v>
      </c>
      <c r="F13" s="14">
        <v>2824</v>
      </c>
      <c r="G13" s="14">
        <v>790</v>
      </c>
      <c r="H13" s="14">
        <v>3085</v>
      </c>
      <c r="I13" s="14">
        <v>6249</v>
      </c>
      <c r="J13" s="14">
        <v>589</v>
      </c>
      <c r="K13" s="14">
        <v>2979</v>
      </c>
      <c r="L13" s="14">
        <v>2443</v>
      </c>
      <c r="M13" s="14">
        <v>3160</v>
      </c>
      <c r="N13" s="14">
        <v>2624</v>
      </c>
      <c r="O13" s="14">
        <v>1412</v>
      </c>
      <c r="P13" s="14">
        <v>932</v>
      </c>
      <c r="Q13" s="12">
        <f t="shared" si="2"/>
        <v>34676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7629</v>
      </c>
      <c r="C14" s="14">
        <f t="shared" si="4"/>
        <v>1487</v>
      </c>
      <c r="D14" s="14">
        <f t="shared" si="4"/>
        <v>5120</v>
      </c>
      <c r="E14" s="14">
        <f t="shared" si="4"/>
        <v>1634</v>
      </c>
      <c r="F14" s="14">
        <f t="shared" si="4"/>
        <v>7686</v>
      </c>
      <c r="G14" s="14">
        <f t="shared" si="4"/>
        <v>1292</v>
      </c>
      <c r="H14" s="14">
        <f t="shared" si="4"/>
        <v>6816</v>
      </c>
      <c r="I14" s="14">
        <f t="shared" si="4"/>
        <v>11523</v>
      </c>
      <c r="J14" s="14">
        <f t="shared" si="4"/>
        <v>1156</v>
      </c>
      <c r="K14" s="14">
        <f t="shared" si="4"/>
        <v>6520</v>
      </c>
      <c r="L14" s="14">
        <f t="shared" si="4"/>
        <v>5702</v>
      </c>
      <c r="M14" s="14">
        <f t="shared" si="4"/>
        <v>9336</v>
      </c>
      <c r="N14" s="14">
        <f t="shared" si="4"/>
        <v>7591</v>
      </c>
      <c r="O14" s="14">
        <f t="shared" si="4"/>
        <v>2798</v>
      </c>
      <c r="P14" s="14">
        <f t="shared" si="4"/>
        <v>1789</v>
      </c>
      <c r="Q14" s="12">
        <f t="shared" si="2"/>
        <v>78079</v>
      </c>
    </row>
    <row r="15" spans="1:28" ht="18.75" customHeight="1">
      <c r="A15" s="15" t="s">
        <v>13</v>
      </c>
      <c r="B15" s="14">
        <v>7623</v>
      </c>
      <c r="C15" s="14">
        <v>1478</v>
      </c>
      <c r="D15" s="14">
        <v>5113</v>
      </c>
      <c r="E15" s="14">
        <v>1632</v>
      </c>
      <c r="F15" s="14">
        <v>7680</v>
      </c>
      <c r="G15" s="14">
        <v>1291</v>
      </c>
      <c r="H15" s="14">
        <v>6805</v>
      </c>
      <c r="I15" s="14">
        <v>11513</v>
      </c>
      <c r="J15" s="14">
        <v>1154</v>
      </c>
      <c r="K15" s="14">
        <v>6510</v>
      </c>
      <c r="L15" s="14">
        <v>5690</v>
      </c>
      <c r="M15" s="14">
        <v>9326</v>
      </c>
      <c r="N15" s="14">
        <v>7579</v>
      </c>
      <c r="O15" s="14">
        <v>2793</v>
      </c>
      <c r="P15" s="14">
        <v>1787</v>
      </c>
      <c r="Q15" s="12">
        <f t="shared" si="2"/>
        <v>77974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2</v>
      </c>
      <c r="C16" s="14">
        <v>1</v>
      </c>
      <c r="D16" s="14">
        <v>5</v>
      </c>
      <c r="E16" s="14">
        <v>0</v>
      </c>
      <c r="F16" s="14">
        <v>4</v>
      </c>
      <c r="G16" s="14">
        <v>0</v>
      </c>
      <c r="H16" s="14">
        <v>4</v>
      </c>
      <c r="I16" s="14">
        <v>7</v>
      </c>
      <c r="J16" s="14">
        <v>0</v>
      </c>
      <c r="K16" s="14">
        <v>3</v>
      </c>
      <c r="L16" s="14">
        <v>7</v>
      </c>
      <c r="M16" s="14">
        <v>5</v>
      </c>
      <c r="N16" s="14">
        <v>4</v>
      </c>
      <c r="O16" s="14">
        <v>4</v>
      </c>
      <c r="P16" s="14">
        <v>1</v>
      </c>
      <c r="Q16" s="12">
        <f t="shared" si="2"/>
        <v>47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4</v>
      </c>
      <c r="C17" s="14">
        <v>8</v>
      </c>
      <c r="D17" s="14">
        <v>2</v>
      </c>
      <c r="E17" s="14">
        <v>2</v>
      </c>
      <c r="F17" s="14">
        <v>2</v>
      </c>
      <c r="G17" s="14">
        <v>1</v>
      </c>
      <c r="H17" s="14">
        <v>7</v>
      </c>
      <c r="I17" s="14">
        <v>3</v>
      </c>
      <c r="J17" s="14">
        <v>2</v>
      </c>
      <c r="K17" s="14">
        <v>7</v>
      </c>
      <c r="L17" s="14">
        <v>5</v>
      </c>
      <c r="M17" s="14">
        <v>5</v>
      </c>
      <c r="N17" s="14">
        <v>8</v>
      </c>
      <c r="O17" s="14">
        <v>1</v>
      </c>
      <c r="P17" s="14">
        <v>1</v>
      </c>
      <c r="Q17" s="12">
        <f t="shared" si="2"/>
        <v>58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107008</v>
      </c>
      <c r="C18" s="18">
        <f t="shared" si="5"/>
        <v>19693</v>
      </c>
      <c r="D18" s="18">
        <f t="shared" si="5"/>
        <v>58083</v>
      </c>
      <c r="E18" s="18">
        <f t="shared" si="5"/>
        <v>18922</v>
      </c>
      <c r="F18" s="18">
        <f t="shared" si="5"/>
        <v>68564</v>
      </c>
      <c r="G18" s="18">
        <f t="shared" si="5"/>
        <v>14292</v>
      </c>
      <c r="H18" s="18">
        <f t="shared" si="5"/>
        <v>66008</v>
      </c>
      <c r="I18" s="18">
        <f t="shared" si="5"/>
        <v>104040</v>
      </c>
      <c r="J18" s="18">
        <f t="shared" si="5"/>
        <v>14136</v>
      </c>
      <c r="K18" s="18">
        <f t="shared" si="5"/>
        <v>81350</v>
      </c>
      <c r="L18" s="18">
        <f t="shared" si="5"/>
        <v>66772</v>
      </c>
      <c r="M18" s="18">
        <f t="shared" si="5"/>
        <v>104075</v>
      </c>
      <c r="N18" s="18">
        <f t="shared" si="5"/>
        <v>98034</v>
      </c>
      <c r="O18" s="18">
        <f t="shared" si="5"/>
        <v>38037</v>
      </c>
      <c r="P18" s="18">
        <f t="shared" si="5"/>
        <v>24137</v>
      </c>
      <c r="Q18" s="12">
        <f aca="true" t="shared" si="6" ref="Q18:Q24">SUM(B18:P18)</f>
        <v>883151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52888</v>
      </c>
      <c r="C19" s="14">
        <v>9810</v>
      </c>
      <c r="D19" s="14">
        <v>30090</v>
      </c>
      <c r="E19" s="14">
        <v>10932</v>
      </c>
      <c r="F19" s="14">
        <v>32206</v>
      </c>
      <c r="G19" s="14">
        <v>7260</v>
      </c>
      <c r="H19" s="14">
        <v>32461</v>
      </c>
      <c r="I19" s="14">
        <v>52529</v>
      </c>
      <c r="J19" s="14">
        <v>7934</v>
      </c>
      <c r="K19" s="14">
        <v>43541</v>
      </c>
      <c r="L19" s="14">
        <v>34062</v>
      </c>
      <c r="M19" s="14">
        <v>52711</v>
      </c>
      <c r="N19" s="14">
        <v>49501</v>
      </c>
      <c r="O19" s="14">
        <v>19190</v>
      </c>
      <c r="P19" s="14">
        <v>11946</v>
      </c>
      <c r="Q19" s="12">
        <f t="shared" si="6"/>
        <v>447061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52308</v>
      </c>
      <c r="C20" s="14">
        <v>9550</v>
      </c>
      <c r="D20" s="14">
        <v>26793</v>
      </c>
      <c r="E20" s="14">
        <v>7617</v>
      </c>
      <c r="F20" s="14">
        <v>35269</v>
      </c>
      <c r="G20" s="14">
        <v>6746</v>
      </c>
      <c r="H20" s="14">
        <v>32337</v>
      </c>
      <c r="I20" s="14">
        <v>49128</v>
      </c>
      <c r="J20" s="14">
        <v>5981</v>
      </c>
      <c r="K20" s="14">
        <v>36492</v>
      </c>
      <c r="L20" s="14">
        <v>31615</v>
      </c>
      <c r="M20" s="14">
        <v>49813</v>
      </c>
      <c r="N20" s="14">
        <v>47001</v>
      </c>
      <c r="O20" s="14">
        <v>18144</v>
      </c>
      <c r="P20" s="14">
        <v>11795</v>
      </c>
      <c r="Q20" s="12">
        <f t="shared" si="6"/>
        <v>420589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1812</v>
      </c>
      <c r="C21" s="14">
        <v>333</v>
      </c>
      <c r="D21" s="14">
        <v>1200</v>
      </c>
      <c r="E21" s="14">
        <v>373</v>
      </c>
      <c r="F21" s="14">
        <v>1089</v>
      </c>
      <c r="G21" s="14">
        <v>286</v>
      </c>
      <c r="H21" s="14">
        <v>1210</v>
      </c>
      <c r="I21" s="14">
        <v>2383</v>
      </c>
      <c r="J21" s="14">
        <v>221</v>
      </c>
      <c r="K21" s="14">
        <v>1317</v>
      </c>
      <c r="L21" s="14">
        <v>1095</v>
      </c>
      <c r="M21" s="14">
        <v>1551</v>
      </c>
      <c r="N21" s="14">
        <v>1532</v>
      </c>
      <c r="O21" s="14">
        <v>703</v>
      </c>
      <c r="P21" s="14">
        <v>396</v>
      </c>
      <c r="Q21" s="12">
        <f t="shared" si="6"/>
        <v>15501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77605</v>
      </c>
      <c r="C22" s="14">
        <f t="shared" si="7"/>
        <v>16053</v>
      </c>
      <c r="D22" s="14">
        <f t="shared" si="7"/>
        <v>55147</v>
      </c>
      <c r="E22" s="14">
        <f t="shared" si="7"/>
        <v>16803</v>
      </c>
      <c r="F22" s="14">
        <f t="shared" si="7"/>
        <v>75889</v>
      </c>
      <c r="G22" s="14">
        <f t="shared" si="7"/>
        <v>17824</v>
      </c>
      <c r="H22" s="14">
        <f t="shared" si="7"/>
        <v>70416</v>
      </c>
      <c r="I22" s="14">
        <f t="shared" si="7"/>
        <v>112521</v>
      </c>
      <c r="J22" s="14">
        <f t="shared" si="7"/>
        <v>13324</v>
      </c>
      <c r="K22" s="14">
        <f t="shared" si="7"/>
        <v>71961</v>
      </c>
      <c r="L22" s="14">
        <f t="shared" si="7"/>
        <v>58690</v>
      </c>
      <c r="M22" s="14">
        <f t="shared" si="7"/>
        <v>70517</v>
      </c>
      <c r="N22" s="14">
        <f t="shared" si="7"/>
        <v>54690</v>
      </c>
      <c r="O22" s="14">
        <f t="shared" si="7"/>
        <v>18119</v>
      </c>
      <c r="P22" s="14">
        <f t="shared" si="7"/>
        <v>11694</v>
      </c>
      <c r="Q22" s="12">
        <f t="shared" si="6"/>
        <v>741253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60127</v>
      </c>
      <c r="C23" s="14">
        <v>12231</v>
      </c>
      <c r="D23" s="14">
        <v>46498</v>
      </c>
      <c r="E23" s="14">
        <v>14073</v>
      </c>
      <c r="F23" s="14">
        <v>59016</v>
      </c>
      <c r="G23" s="14">
        <v>14447</v>
      </c>
      <c r="H23" s="14">
        <v>56463</v>
      </c>
      <c r="I23" s="14">
        <v>92206</v>
      </c>
      <c r="J23" s="14">
        <v>11519</v>
      </c>
      <c r="K23" s="14">
        <v>59819</v>
      </c>
      <c r="L23" s="14">
        <v>47540</v>
      </c>
      <c r="M23" s="14">
        <v>57089</v>
      </c>
      <c r="N23" s="14">
        <v>45357</v>
      </c>
      <c r="O23" s="14">
        <v>15010</v>
      </c>
      <c r="P23" s="14">
        <v>9082</v>
      </c>
      <c r="Q23" s="12">
        <f t="shared" si="6"/>
        <v>600477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17478</v>
      </c>
      <c r="C24" s="14">
        <v>3822</v>
      </c>
      <c r="D24" s="14">
        <v>8649</v>
      </c>
      <c r="E24" s="14">
        <v>2730</v>
      </c>
      <c r="F24" s="14">
        <v>16873</v>
      </c>
      <c r="G24" s="14">
        <v>3377</v>
      </c>
      <c r="H24" s="14">
        <v>13953</v>
      </c>
      <c r="I24" s="14">
        <v>20315</v>
      </c>
      <c r="J24" s="14">
        <v>1805</v>
      </c>
      <c r="K24" s="14">
        <v>12142</v>
      </c>
      <c r="L24" s="14">
        <v>11150</v>
      </c>
      <c r="M24" s="14">
        <v>13428</v>
      </c>
      <c r="N24" s="14">
        <v>9333</v>
      </c>
      <c r="O24" s="14">
        <v>3109</v>
      </c>
      <c r="P24" s="14">
        <v>2612</v>
      </c>
      <c r="Q24" s="12">
        <f t="shared" si="6"/>
        <v>140776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789832.7137000001</v>
      </c>
      <c r="C28" s="56">
        <f>C29+C30</f>
        <v>178805.2708</v>
      </c>
      <c r="D28" s="56">
        <f>D29+D30</f>
        <v>541906.6595000001</v>
      </c>
      <c r="E28" s="56">
        <f aca="true" t="shared" si="8" ref="E28:P28">E29+E30</f>
        <v>200235.6214</v>
      </c>
      <c r="F28" s="56">
        <f t="shared" si="8"/>
        <v>670336.478</v>
      </c>
      <c r="G28" s="56">
        <f t="shared" si="8"/>
        <v>193723.5204</v>
      </c>
      <c r="H28" s="56">
        <f t="shared" si="8"/>
        <v>685757.1412</v>
      </c>
      <c r="I28" s="56">
        <f t="shared" si="8"/>
        <v>883262.5104</v>
      </c>
      <c r="J28" s="56">
        <f t="shared" si="8"/>
        <v>138175.8</v>
      </c>
      <c r="K28" s="56">
        <f t="shared" si="8"/>
        <v>692278.5362000001</v>
      </c>
      <c r="L28" s="56">
        <f t="shared" si="8"/>
        <v>683731.0449999999</v>
      </c>
      <c r="M28" s="56">
        <f t="shared" si="8"/>
        <v>876843.2214</v>
      </c>
      <c r="N28" s="56">
        <f t="shared" si="8"/>
        <v>795075.7352</v>
      </c>
      <c r="O28" s="56">
        <f t="shared" si="8"/>
        <v>420577.317</v>
      </c>
      <c r="P28" s="56">
        <f t="shared" si="8"/>
        <v>242876.4612</v>
      </c>
      <c r="Q28" s="56">
        <f>SUM(B28:P28)</f>
        <v>7993418.0314</v>
      </c>
      <c r="S28" s="62"/>
    </row>
    <row r="29" spans="1:17" ht="18.75" customHeight="1">
      <c r="A29" s="54" t="s">
        <v>38</v>
      </c>
      <c r="B29" s="52">
        <f aca="true" t="shared" si="9" ref="B29:P29">B26*B7</f>
        <v>785528.4437000001</v>
      </c>
      <c r="C29" s="52">
        <f>C26*C7</f>
        <v>177599.3408</v>
      </c>
      <c r="D29" s="52">
        <f>D26*D7</f>
        <v>535132.8895</v>
      </c>
      <c r="E29" s="52">
        <f t="shared" si="9"/>
        <v>199011.1214</v>
      </c>
      <c r="F29" s="52">
        <f t="shared" si="9"/>
        <v>658029.328</v>
      </c>
      <c r="G29" s="52">
        <f t="shared" si="9"/>
        <v>193723.5204</v>
      </c>
      <c r="H29" s="52">
        <f t="shared" si="9"/>
        <v>667518.6712</v>
      </c>
      <c r="I29" s="52">
        <f t="shared" si="9"/>
        <v>878402.2104</v>
      </c>
      <c r="J29" s="52">
        <f t="shared" si="9"/>
        <v>138175.8</v>
      </c>
      <c r="K29" s="52">
        <f t="shared" si="9"/>
        <v>688605.7262</v>
      </c>
      <c r="L29" s="52">
        <f t="shared" si="9"/>
        <v>665056.695</v>
      </c>
      <c r="M29" s="52">
        <f t="shared" si="9"/>
        <v>854381.4714</v>
      </c>
      <c r="N29" s="52">
        <f t="shared" si="9"/>
        <v>776392.6152</v>
      </c>
      <c r="O29" s="52">
        <f t="shared" si="9"/>
        <v>406490.42699999997</v>
      </c>
      <c r="P29" s="52">
        <f t="shared" si="9"/>
        <v>238707.7812</v>
      </c>
      <c r="Q29" s="53">
        <f>SUM(B29:P29)</f>
        <v>7862756.0414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18683.12</v>
      </c>
      <c r="O30" s="52">
        <v>14086.89</v>
      </c>
      <c r="P30" s="52">
        <v>4168.68</v>
      </c>
      <c r="Q30" s="53">
        <f>SUM(B30:P30)</f>
        <v>130661.98999999999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-53676.9</v>
      </c>
      <c r="C32" s="25">
        <f>+C33+C35+C42+C43+C44-C45</f>
        <v>-10328.6</v>
      </c>
      <c r="D32" s="25">
        <f>+D33+D35+D42+D43+D44-D45</f>
        <v>-47128</v>
      </c>
      <c r="E32" s="25">
        <f t="shared" si="10"/>
        <v>-18382.5</v>
      </c>
      <c r="F32" s="25">
        <f t="shared" si="10"/>
        <v>-44737.2</v>
      </c>
      <c r="G32" s="25">
        <f t="shared" si="10"/>
        <v>-9503</v>
      </c>
      <c r="H32" s="25">
        <f t="shared" si="10"/>
        <v>-41284.3</v>
      </c>
      <c r="I32" s="25">
        <f t="shared" si="10"/>
        <v>-75219.9</v>
      </c>
      <c r="J32" s="25">
        <f t="shared" si="10"/>
        <v>-11395</v>
      </c>
      <c r="K32" s="25">
        <f t="shared" si="10"/>
        <v>-62792.9</v>
      </c>
      <c r="L32" s="25">
        <f t="shared" si="10"/>
        <v>-49837</v>
      </c>
      <c r="M32" s="25">
        <f t="shared" si="10"/>
        <v>-43382.7</v>
      </c>
      <c r="N32" s="25">
        <f t="shared" si="10"/>
        <v>-39521.3</v>
      </c>
      <c r="O32" s="25">
        <f t="shared" si="10"/>
        <v>-26604.1</v>
      </c>
      <c r="P32" s="25">
        <f t="shared" si="10"/>
        <v>-19934.8</v>
      </c>
      <c r="Q32" s="25">
        <f t="shared" si="10"/>
        <v>-553728.2000000001</v>
      </c>
    </row>
    <row r="33" spans="1:17" ht="18.75" customHeight="1">
      <c r="A33" s="17" t="s">
        <v>62</v>
      </c>
      <c r="B33" s="26">
        <f>+B34</f>
        <v>-53676.9</v>
      </c>
      <c r="C33" s="26">
        <f>+C34</f>
        <v>-10328.6</v>
      </c>
      <c r="D33" s="26">
        <f>+D34</f>
        <v>-47128</v>
      </c>
      <c r="E33" s="26">
        <f aca="true" t="shared" si="11" ref="E33:Q33">+E34</f>
        <v>-18382.5</v>
      </c>
      <c r="F33" s="26">
        <f t="shared" si="11"/>
        <v>-44737.2</v>
      </c>
      <c r="G33" s="26">
        <f t="shared" si="11"/>
        <v>-9503</v>
      </c>
      <c r="H33" s="26">
        <f t="shared" si="11"/>
        <v>-41284.3</v>
      </c>
      <c r="I33" s="26">
        <f t="shared" si="11"/>
        <v>-75219.9</v>
      </c>
      <c r="J33" s="26">
        <f t="shared" si="11"/>
        <v>-11395</v>
      </c>
      <c r="K33" s="26">
        <f t="shared" si="11"/>
        <v>-62792.9</v>
      </c>
      <c r="L33" s="26">
        <f t="shared" si="11"/>
        <v>-49837</v>
      </c>
      <c r="M33" s="26">
        <f t="shared" si="11"/>
        <v>-43382.7</v>
      </c>
      <c r="N33" s="26">
        <f t="shared" si="11"/>
        <v>-39521.3</v>
      </c>
      <c r="O33" s="26">
        <f t="shared" si="11"/>
        <v>-26604.1</v>
      </c>
      <c r="P33" s="26">
        <f t="shared" si="11"/>
        <v>-19934.8</v>
      </c>
      <c r="Q33" s="26">
        <f t="shared" si="11"/>
        <v>-553728.2000000001</v>
      </c>
    </row>
    <row r="34" spans="1:28" ht="18.75" customHeight="1">
      <c r="A34" s="13" t="s">
        <v>39</v>
      </c>
      <c r="B34" s="20">
        <f aca="true" t="shared" si="12" ref="B34:G34">ROUND(-B9*$F$3,2)</f>
        <v>-53676.9</v>
      </c>
      <c r="C34" s="20">
        <f t="shared" si="12"/>
        <v>-10328.6</v>
      </c>
      <c r="D34" s="20">
        <f t="shared" si="12"/>
        <v>-47128</v>
      </c>
      <c r="E34" s="20">
        <f t="shared" si="12"/>
        <v>-18382.5</v>
      </c>
      <c r="F34" s="20">
        <f t="shared" si="12"/>
        <v>-44737.2</v>
      </c>
      <c r="G34" s="20">
        <f t="shared" si="12"/>
        <v>-9503</v>
      </c>
      <c r="H34" s="20">
        <f aca="true" t="shared" si="13" ref="H34:P34">ROUND(-H9*$F$3,2)</f>
        <v>-41284.3</v>
      </c>
      <c r="I34" s="20">
        <f t="shared" si="13"/>
        <v>-75219.9</v>
      </c>
      <c r="J34" s="20">
        <f t="shared" si="13"/>
        <v>-11395</v>
      </c>
      <c r="K34" s="20">
        <f>ROUND(-K9*$F$3,2)</f>
        <v>-62792.9</v>
      </c>
      <c r="L34" s="20">
        <f>ROUND(-L9*$F$3,2)</f>
        <v>-49837</v>
      </c>
      <c r="M34" s="20">
        <f>ROUND(-M9*$F$3,2)</f>
        <v>-43382.7</v>
      </c>
      <c r="N34" s="20">
        <f>ROUND(-N9*$F$3,2)</f>
        <v>-39521.3</v>
      </c>
      <c r="O34" s="20">
        <f t="shared" si="13"/>
        <v>-26604.1</v>
      </c>
      <c r="P34" s="20">
        <f t="shared" si="13"/>
        <v>-19934.8</v>
      </c>
      <c r="Q34" s="44">
        <f aca="true" t="shared" si="14" ref="Q34:Q45">SUM(B34:P34)</f>
        <v>-553728.2000000001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736155.8137</v>
      </c>
      <c r="C46" s="29">
        <f t="shared" si="16"/>
        <v>168476.6708</v>
      </c>
      <c r="D46" s="29">
        <f t="shared" si="16"/>
        <v>494778.65950000007</v>
      </c>
      <c r="E46" s="29">
        <f t="shared" si="16"/>
        <v>181853.1214</v>
      </c>
      <c r="F46" s="29">
        <f t="shared" si="16"/>
        <v>625599.278</v>
      </c>
      <c r="G46" s="29">
        <f t="shared" si="16"/>
        <v>184220.5204</v>
      </c>
      <c r="H46" s="29">
        <f t="shared" si="16"/>
        <v>644472.8411999999</v>
      </c>
      <c r="I46" s="29">
        <f t="shared" si="16"/>
        <v>808042.6104</v>
      </c>
      <c r="J46" s="29">
        <f t="shared" si="16"/>
        <v>126780.79999999999</v>
      </c>
      <c r="K46" s="29">
        <f t="shared" si="16"/>
        <v>629485.6362000001</v>
      </c>
      <c r="L46" s="29">
        <f t="shared" si="16"/>
        <v>633894.0449999999</v>
      </c>
      <c r="M46" s="29">
        <f t="shared" si="16"/>
        <v>833460.5214000001</v>
      </c>
      <c r="N46" s="29">
        <f t="shared" si="16"/>
        <v>755554.4352</v>
      </c>
      <c r="O46" s="29">
        <f t="shared" si="16"/>
        <v>393973.217</v>
      </c>
      <c r="P46" s="29">
        <f t="shared" si="16"/>
        <v>222941.6612</v>
      </c>
      <c r="Q46" s="29">
        <f>SUM(B46:P46)</f>
        <v>7439689.8314000005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736155.81</v>
      </c>
      <c r="C49" s="35">
        <f aca="true" t="shared" si="17" ref="C49:P49">SUM(C50:C64)</f>
        <v>168476.67</v>
      </c>
      <c r="D49" s="35">
        <f t="shared" si="17"/>
        <v>494778.66</v>
      </c>
      <c r="E49" s="35">
        <f t="shared" si="17"/>
        <v>181853.12</v>
      </c>
      <c r="F49" s="35">
        <f t="shared" si="17"/>
        <v>625599.28</v>
      </c>
      <c r="G49" s="35">
        <f t="shared" si="17"/>
        <v>184220.52</v>
      </c>
      <c r="H49" s="35">
        <f t="shared" si="17"/>
        <v>644472.84</v>
      </c>
      <c r="I49" s="35">
        <f t="shared" si="17"/>
        <v>808042.61</v>
      </c>
      <c r="J49" s="35">
        <f t="shared" si="17"/>
        <v>126780.8</v>
      </c>
      <c r="K49" s="35">
        <f t="shared" si="17"/>
        <v>629485.64</v>
      </c>
      <c r="L49" s="35">
        <f t="shared" si="17"/>
        <v>633894.05</v>
      </c>
      <c r="M49" s="35">
        <f t="shared" si="17"/>
        <v>833460.52</v>
      </c>
      <c r="N49" s="35">
        <f t="shared" si="17"/>
        <v>755554.44</v>
      </c>
      <c r="O49" s="35">
        <f t="shared" si="17"/>
        <v>393973.22</v>
      </c>
      <c r="P49" s="35">
        <f t="shared" si="17"/>
        <v>222941.66</v>
      </c>
      <c r="Q49" s="29">
        <f>SUM(Q50:Q64)</f>
        <v>7439689.839999999</v>
      </c>
      <c r="S49" s="64"/>
    </row>
    <row r="50" spans="1:20" ht="18.75" customHeight="1">
      <c r="A50" s="17" t="s">
        <v>83</v>
      </c>
      <c r="B50" s="35">
        <v>736155.81</v>
      </c>
      <c r="C50" s="34">
        <v>0</v>
      </c>
      <c r="D50" s="35">
        <v>494778.66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1230934.47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168476.67</v>
      </c>
      <c r="D51" s="34">
        <v>0</v>
      </c>
      <c r="E51" s="35">
        <v>181853.12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350329.79000000004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625599.28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625599.28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184220.52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184220.52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644472.84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644472.84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808042.61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808042.61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126780.8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126780.8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629485.64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629485.64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633894.05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633894.05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833460.52</v>
      </c>
      <c r="N59" s="34">
        <v>0</v>
      </c>
      <c r="O59" s="34">
        <v>0</v>
      </c>
      <c r="P59" s="34">
        <v>0</v>
      </c>
      <c r="Q59" s="29">
        <f t="shared" si="18"/>
        <v>833460.52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755554.44</v>
      </c>
      <c r="O60" s="34">
        <v>0</v>
      </c>
      <c r="P60" s="34">
        <v>0</v>
      </c>
      <c r="Q60" s="29">
        <f t="shared" si="18"/>
        <v>755554.44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393973.22</v>
      </c>
      <c r="P61" s="34">
        <v>0</v>
      </c>
      <c r="Q61" s="29">
        <f t="shared" si="18"/>
        <v>393973.22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222941.66</v>
      </c>
      <c r="Q62" s="29">
        <f t="shared" si="18"/>
        <v>222941.66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3.2341999999999995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2019-07-23T23:22:32Z</dcterms:modified>
  <cp:category/>
  <cp:version/>
  <cp:contentType/>
  <cp:contentStatus/>
</cp:coreProperties>
</file>