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<sst xmlns="http://schemas.openxmlformats.org/spreadsheetml/2006/main" count="104" uniqueCount="98">
  <si>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</si>
  <si>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</si>
  <si>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</si>
  <si>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</si>
  <si>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</si>
  <si>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</si>
  <si>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</si>
  <si>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</si>
  <si>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</si>
  <si>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</si>
  <si>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</si>
  <si>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</si>
  <si>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</si>
  <si>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</si>
  <si>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</si>
  <si>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</si>
  <si>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</si>
  <si>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</si>
  <si>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</si>
  <si>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</si>
  <si>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</si>
  <si>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</si>
  <si>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</si>
  <si>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</si>
  <si>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</si>
  <si>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</si>
  <si>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</si>
  <si>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</si>
  <si>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</si>
  <si>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</si>
  <si>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</si>
  <si>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</si>
  <si>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</si>
  <si>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</si>
  <si>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</si>
  <si>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</si>
  <si>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</si>
  <si>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</si>
  <si>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</si>
  <si>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</si>
  <si>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</si>
  <si>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</si>
  <si>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</si>
  <si>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</si>
  <si>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</si>
  <si>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</si>
  <si>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</si>
  <si>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</si>
  <si>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</si>
  <si>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</si>
  <si>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</si>
  <si>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</si>
  <si>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</si>
  <si>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</si>
  <si>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</si>
  <si>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</si>
  <si>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</si>
  <si>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</si>
  <si>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</si>
  <si>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</si>
  <si>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</si>
  <si>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</si>
  <si>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</si>
  <si>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</si>
  <si>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</si>
  <si>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</si>
  <si>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</si>
  <si>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</si>
  <si>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</si>
  <si>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</si>
  <si>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</si>
  <si>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</si>
  <si>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</si>
  <si>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</si>
  <si>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</si>
  <si>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</si>
  <si>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</si>
  <si>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</si>
  <si>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</si>
  <si>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</si>
  <si>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</si>
  <si>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</si>
  <si>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</si>
  <si>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</si>
  <si>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</si>
  <si>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</si>
  <si>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</si>
  <si>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</si>
  <si>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</si>
  <si>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</si>
  <si>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</si>
  <si>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</si>
  <si>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</si>
  <si>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</si>
  <si>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</si>
  <si>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</si>
  <si>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</si>
  <si>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15/07/19 - VENCIMENTO 22/07/19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</si>
</sst>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336917</v>
      </c>
      <c r="C7" s="10">
        <f>C8+C18+C22</f>
        <v>70068</v>
      </c>
      <c r="D7" s="10">
        <f>D8+D18+D22</f>
        <v>226242</v>
      </c>
      <c r="E7" s="10">
        <f t="shared" si="0"/>
        <v>73293</v>
      </c>
      <c r="F7" s="10">
        <f t="shared" si="0"/>
        <v>312181</v>
      </c>
      <c r="G7" s="10">
        <f t="shared" si="0"/>
        <v>63147</v>
      </c>
      <c r="H7" s="10">
        <f t="shared" si="0"/>
        <v>283478</v>
      </c>
      <c r="I7" s="10">
        <f t="shared" si="0"/>
        <v>439116</v>
      </c>
      <c r="J7" s="10">
        <f t="shared" si="0"/>
        <v>50421</v>
      </c>
      <c r="K7" s="10">
        <f t="shared" si="0"/>
        <v>281426</v>
      </c>
      <c r="L7" s="10">
        <f t="shared" si="0"/>
        <v>255000</v>
      </c>
      <c r="M7" s="10">
        <f t="shared" si="0"/>
        <v>375838</v>
      </c>
      <c r="N7" s="10">
        <f t="shared" si="0"/>
        <v>305133</v>
      </c>
      <c r="O7" s="10">
        <f t="shared" si="0"/>
        <v>126230</v>
      </c>
      <c r="P7" s="10">
        <f t="shared" si="0"/>
        <v>86413</v>
      </c>
      <c r="Q7" s="10">
        <f>+Q8+Q18+Q22</f>
        <v>3284903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158116</v>
      </c>
      <c r="C8" s="12">
        <f>+C9+C10+C14</f>
        <v>33034</v>
      </c>
      <c r="D8" s="12">
        <f>+D9+D10+D14</f>
        <v>114224</v>
      </c>
      <c r="E8" s="12">
        <f t="shared" si="1"/>
        <v>36564</v>
      </c>
      <c r="F8" s="12">
        <f t="shared" si="1"/>
        <v>169425</v>
      </c>
      <c r="G8" s="12">
        <f t="shared" si="1"/>
        <v>30000</v>
      </c>
      <c r="H8" s="12">
        <f t="shared" si="1"/>
        <v>143429</v>
      </c>
      <c r="I8" s="12">
        <f t="shared" si="1"/>
        <v>224630</v>
      </c>
      <c r="J8" s="12">
        <f t="shared" si="1"/>
        <v>25043</v>
      </c>
      <c r="K8" s="12">
        <f t="shared" si="1"/>
        <v>136919</v>
      </c>
      <c r="L8" s="12">
        <f t="shared" si="1"/>
        <v>127955</v>
      </c>
      <c r="M8" s="12">
        <f t="shared" si="1"/>
        <v>197614</v>
      </c>
      <c r="N8" s="12">
        <f t="shared" si="1"/>
        <v>149566</v>
      </c>
      <c r="O8" s="12">
        <f t="shared" si="1"/>
        <v>69147</v>
      </c>
      <c r="P8" s="12">
        <f t="shared" si="1"/>
        <v>50356</v>
      </c>
      <c r="Q8" s="12">
        <f>SUM(B8:P8)</f>
        <v>1666022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14011</v>
      </c>
      <c r="C9" s="14">
        <v>2965</v>
      </c>
      <c r="D9" s="14">
        <v>12452</v>
      </c>
      <c r="E9" s="14">
        <v>4892</v>
      </c>
      <c r="F9" s="14">
        <v>12122</v>
      </c>
      <c r="G9" s="14">
        <v>2566</v>
      </c>
      <c r="H9" s="14">
        <v>11160</v>
      </c>
      <c r="I9" s="14">
        <v>19168</v>
      </c>
      <c r="J9" s="14">
        <v>2856</v>
      </c>
      <c r="K9" s="14">
        <v>15576</v>
      </c>
      <c r="L9" s="14">
        <v>13365</v>
      </c>
      <c r="M9" s="14">
        <v>12091</v>
      </c>
      <c r="N9" s="14">
        <v>11040</v>
      </c>
      <c r="O9" s="14">
        <v>6734</v>
      </c>
      <c r="P9" s="14">
        <v>5304</v>
      </c>
      <c r="Q9" s="12">
        <f aca="true" t="shared" si="2" ref="Q9:Q17">SUM(B9:P9)</f>
        <v>146302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136975</v>
      </c>
      <c r="C10" s="14">
        <f t="shared" si="3"/>
        <v>28612</v>
      </c>
      <c r="D10" s="14">
        <f t="shared" si="3"/>
        <v>96905</v>
      </c>
      <c r="E10" s="14">
        <f t="shared" si="3"/>
        <v>30120</v>
      </c>
      <c r="F10" s="14">
        <f t="shared" si="3"/>
        <v>149944</v>
      </c>
      <c r="G10" s="14">
        <f t="shared" si="3"/>
        <v>26150</v>
      </c>
      <c r="H10" s="14">
        <f t="shared" si="3"/>
        <v>125635</v>
      </c>
      <c r="I10" s="14">
        <f t="shared" si="3"/>
        <v>194284</v>
      </c>
      <c r="J10" s="14">
        <f t="shared" si="3"/>
        <v>21177</v>
      </c>
      <c r="K10" s="14">
        <f t="shared" si="3"/>
        <v>115461</v>
      </c>
      <c r="L10" s="14">
        <f t="shared" si="3"/>
        <v>108993</v>
      </c>
      <c r="M10" s="14">
        <f t="shared" si="3"/>
        <v>176543</v>
      </c>
      <c r="N10" s="14">
        <f t="shared" si="3"/>
        <v>131287</v>
      </c>
      <c r="O10" s="14">
        <f t="shared" si="3"/>
        <v>59647</v>
      </c>
      <c r="P10" s="14">
        <f t="shared" si="3"/>
        <v>43307</v>
      </c>
      <c r="Q10" s="12">
        <f t="shared" si="2"/>
        <v>1445040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64453</v>
      </c>
      <c r="C11" s="14">
        <v>13515</v>
      </c>
      <c r="D11" s="14">
        <v>46164</v>
      </c>
      <c r="E11" s="14">
        <v>15544</v>
      </c>
      <c r="F11" s="14">
        <v>68347</v>
      </c>
      <c r="G11" s="14">
        <v>12487</v>
      </c>
      <c r="H11" s="14">
        <v>58602</v>
      </c>
      <c r="I11" s="14">
        <v>91474</v>
      </c>
      <c r="J11" s="14">
        <v>10581</v>
      </c>
      <c r="K11" s="14">
        <v>56787</v>
      </c>
      <c r="L11" s="14">
        <v>51728</v>
      </c>
      <c r="M11" s="14">
        <v>85988</v>
      </c>
      <c r="N11" s="14">
        <v>62928</v>
      </c>
      <c r="O11" s="14">
        <v>27614</v>
      </c>
      <c r="P11" s="14">
        <v>19610</v>
      </c>
      <c r="Q11" s="12">
        <f t="shared" si="2"/>
        <v>685822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69516</v>
      </c>
      <c r="C12" s="14">
        <v>14504</v>
      </c>
      <c r="D12" s="14">
        <v>47713</v>
      </c>
      <c r="E12" s="14">
        <v>13761</v>
      </c>
      <c r="F12" s="14">
        <v>78776</v>
      </c>
      <c r="G12" s="14">
        <v>12862</v>
      </c>
      <c r="H12" s="14">
        <v>63803</v>
      </c>
      <c r="I12" s="14">
        <v>96635</v>
      </c>
      <c r="J12" s="14">
        <v>10076</v>
      </c>
      <c r="K12" s="14">
        <v>55856</v>
      </c>
      <c r="L12" s="14">
        <v>54669</v>
      </c>
      <c r="M12" s="14">
        <v>87276</v>
      </c>
      <c r="N12" s="14">
        <v>65689</v>
      </c>
      <c r="O12" s="14">
        <v>30628</v>
      </c>
      <c r="P12" s="14">
        <v>22720</v>
      </c>
      <c r="Q12" s="12">
        <f t="shared" si="2"/>
        <v>724484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3006</v>
      </c>
      <c r="C13" s="14">
        <v>593</v>
      </c>
      <c r="D13" s="14">
        <v>3028</v>
      </c>
      <c r="E13" s="14">
        <v>815</v>
      </c>
      <c r="F13" s="14">
        <v>2821</v>
      </c>
      <c r="G13" s="14">
        <v>801</v>
      </c>
      <c r="H13" s="14">
        <v>3230</v>
      </c>
      <c r="I13" s="14">
        <v>6175</v>
      </c>
      <c r="J13" s="14">
        <v>520</v>
      </c>
      <c r="K13" s="14">
        <v>2818</v>
      </c>
      <c r="L13" s="14">
        <v>2596</v>
      </c>
      <c r="M13" s="14">
        <v>3279</v>
      </c>
      <c r="N13" s="14">
        <v>2670</v>
      </c>
      <c r="O13" s="14">
        <v>1405</v>
      </c>
      <c r="P13" s="14">
        <v>977</v>
      </c>
      <c r="Q13" s="12">
        <f t="shared" si="2"/>
        <v>34734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7130</v>
      </c>
      <c r="C14" s="14">
        <f t="shared" si="4"/>
        <v>1457</v>
      </c>
      <c r="D14" s="14">
        <f t="shared" si="4"/>
        <v>4867</v>
      </c>
      <c r="E14" s="14">
        <f t="shared" si="4"/>
        <v>1552</v>
      </c>
      <c r="F14" s="14">
        <f t="shared" si="4"/>
        <v>7359</v>
      </c>
      <c r="G14" s="14">
        <f t="shared" si="4"/>
        <v>1284</v>
      </c>
      <c r="H14" s="14">
        <f t="shared" si="4"/>
        <v>6634</v>
      </c>
      <c r="I14" s="14">
        <f t="shared" si="4"/>
        <v>11178</v>
      </c>
      <c r="J14" s="14">
        <f t="shared" si="4"/>
        <v>1010</v>
      </c>
      <c r="K14" s="14">
        <f t="shared" si="4"/>
        <v>5882</v>
      </c>
      <c r="L14" s="14">
        <f t="shared" si="4"/>
        <v>5597</v>
      </c>
      <c r="M14" s="14">
        <f t="shared" si="4"/>
        <v>8980</v>
      </c>
      <c r="N14" s="14">
        <f t="shared" si="4"/>
        <v>7239</v>
      </c>
      <c r="O14" s="14">
        <f t="shared" si="4"/>
        <v>2766</v>
      </c>
      <c r="P14" s="14">
        <f t="shared" si="4"/>
        <v>1745</v>
      </c>
      <c r="Q14" s="12">
        <f t="shared" si="2"/>
        <v>74680</v>
      </c>
    </row>
    <row r="15" spans="1:28" ht="18.75" customHeight="1">
      <c r="A15" s="15" t="s">
        <v>13</v>
      </c>
      <c r="B15" s="14">
        <v>7122</v>
      </c>
      <c r="C15" s="14">
        <v>1455</v>
      </c>
      <c r="D15" s="14">
        <v>4863</v>
      </c>
      <c r="E15" s="14">
        <v>1551</v>
      </c>
      <c r="F15" s="14">
        <v>7352</v>
      </c>
      <c r="G15" s="14">
        <v>1284</v>
      </c>
      <c r="H15" s="14">
        <v>6627</v>
      </c>
      <c r="I15" s="14">
        <v>11174</v>
      </c>
      <c r="J15" s="14">
        <v>1008</v>
      </c>
      <c r="K15" s="14">
        <v>5880</v>
      </c>
      <c r="L15" s="14">
        <v>5583</v>
      </c>
      <c r="M15" s="14">
        <v>8966</v>
      </c>
      <c r="N15" s="14">
        <v>7224</v>
      </c>
      <c r="O15" s="14">
        <v>2761</v>
      </c>
      <c r="P15" s="14">
        <v>1741</v>
      </c>
      <c r="Q15" s="12">
        <f t="shared" si="2"/>
        <v>74591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3</v>
      </c>
      <c r="C16" s="14">
        <v>1</v>
      </c>
      <c r="D16" s="14">
        <v>3</v>
      </c>
      <c r="E16" s="14">
        <v>0</v>
      </c>
      <c r="F16" s="14">
        <v>2</v>
      </c>
      <c r="G16" s="14">
        <v>0</v>
      </c>
      <c r="H16" s="14">
        <v>4</v>
      </c>
      <c r="I16" s="14">
        <v>4</v>
      </c>
      <c r="J16" s="14">
        <v>0</v>
      </c>
      <c r="K16" s="14">
        <v>0</v>
      </c>
      <c r="L16" s="14">
        <v>6</v>
      </c>
      <c r="M16" s="14">
        <v>9</v>
      </c>
      <c r="N16" s="14">
        <v>6</v>
      </c>
      <c r="O16" s="14">
        <v>5</v>
      </c>
      <c r="P16" s="14">
        <v>4</v>
      </c>
      <c r="Q16" s="12">
        <f t="shared" si="2"/>
        <v>47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5</v>
      </c>
      <c r="C17" s="14">
        <v>1</v>
      </c>
      <c r="D17" s="14">
        <v>1</v>
      </c>
      <c r="E17" s="14">
        <v>1</v>
      </c>
      <c r="F17" s="14">
        <v>5</v>
      </c>
      <c r="G17" s="14">
        <v>0</v>
      </c>
      <c r="H17" s="14">
        <v>3</v>
      </c>
      <c r="I17" s="14">
        <v>0</v>
      </c>
      <c r="J17" s="14">
        <v>2</v>
      </c>
      <c r="K17" s="14">
        <v>2</v>
      </c>
      <c r="L17" s="14">
        <v>8</v>
      </c>
      <c r="M17" s="14">
        <v>5</v>
      </c>
      <c r="N17" s="14">
        <v>9</v>
      </c>
      <c r="O17" s="14">
        <v>0</v>
      </c>
      <c r="P17" s="14">
        <v>0</v>
      </c>
      <c r="Q17" s="12">
        <f t="shared" si="2"/>
        <v>42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100950</v>
      </c>
      <c r="C18" s="18">
        <f t="shared" si="5"/>
        <v>19636</v>
      </c>
      <c r="D18" s="18">
        <f t="shared" si="5"/>
        <v>56114</v>
      </c>
      <c r="E18" s="18">
        <f t="shared" si="5"/>
        <v>19055</v>
      </c>
      <c r="F18" s="18">
        <f t="shared" si="5"/>
        <v>65990</v>
      </c>
      <c r="G18" s="18">
        <f t="shared" si="5"/>
        <v>14373</v>
      </c>
      <c r="H18" s="18">
        <f t="shared" si="5"/>
        <v>66419</v>
      </c>
      <c r="I18" s="18">
        <f t="shared" si="5"/>
        <v>99934</v>
      </c>
      <c r="J18" s="18">
        <f t="shared" si="5"/>
        <v>12738</v>
      </c>
      <c r="K18" s="18">
        <f t="shared" si="5"/>
        <v>74858</v>
      </c>
      <c r="L18" s="18">
        <f t="shared" si="5"/>
        <v>65589</v>
      </c>
      <c r="M18" s="18">
        <f t="shared" si="5"/>
        <v>102196</v>
      </c>
      <c r="N18" s="18">
        <f t="shared" si="5"/>
        <v>97154</v>
      </c>
      <c r="O18" s="18">
        <f t="shared" si="5"/>
        <v>37639</v>
      </c>
      <c r="P18" s="18">
        <f t="shared" si="5"/>
        <v>23959</v>
      </c>
      <c r="Q18" s="12">
        <f aca="true" t="shared" si="6" ref="Q18:Q24">SUM(B18:P18)</f>
        <v>856604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49464</v>
      </c>
      <c r="C19" s="14">
        <v>9625</v>
      </c>
      <c r="D19" s="14">
        <v>28888</v>
      </c>
      <c r="E19" s="14">
        <v>10908</v>
      </c>
      <c r="F19" s="14">
        <v>31033</v>
      </c>
      <c r="G19" s="14">
        <v>7369</v>
      </c>
      <c r="H19" s="14">
        <v>32602</v>
      </c>
      <c r="I19" s="14">
        <v>49658</v>
      </c>
      <c r="J19" s="14">
        <v>7093</v>
      </c>
      <c r="K19" s="14">
        <v>39753</v>
      </c>
      <c r="L19" s="14">
        <v>33165</v>
      </c>
      <c r="M19" s="14">
        <v>52375</v>
      </c>
      <c r="N19" s="14">
        <v>48951</v>
      </c>
      <c r="O19" s="14">
        <v>18953</v>
      </c>
      <c r="P19" s="14">
        <v>11774</v>
      </c>
      <c r="Q19" s="12">
        <f t="shared" si="6"/>
        <v>431611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49664</v>
      </c>
      <c r="C20" s="14">
        <v>9660</v>
      </c>
      <c r="D20" s="14">
        <v>25945</v>
      </c>
      <c r="E20" s="14">
        <v>7782</v>
      </c>
      <c r="F20" s="14">
        <v>33853</v>
      </c>
      <c r="G20" s="14">
        <v>6683</v>
      </c>
      <c r="H20" s="14">
        <v>32499</v>
      </c>
      <c r="I20" s="14">
        <v>47834</v>
      </c>
      <c r="J20" s="14">
        <v>5433</v>
      </c>
      <c r="K20" s="14">
        <v>33965</v>
      </c>
      <c r="L20" s="14">
        <v>31251</v>
      </c>
      <c r="M20" s="14">
        <v>48173</v>
      </c>
      <c r="N20" s="14">
        <v>46632</v>
      </c>
      <c r="O20" s="14">
        <v>17940</v>
      </c>
      <c r="P20" s="14">
        <v>11750</v>
      </c>
      <c r="Q20" s="12">
        <f t="shared" si="6"/>
        <v>409064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1822</v>
      </c>
      <c r="C21" s="14">
        <v>351</v>
      </c>
      <c r="D21" s="14">
        <v>1281</v>
      </c>
      <c r="E21" s="14">
        <v>365</v>
      </c>
      <c r="F21" s="14">
        <v>1104</v>
      </c>
      <c r="G21" s="14">
        <v>321</v>
      </c>
      <c r="H21" s="14">
        <v>1318</v>
      </c>
      <c r="I21" s="14">
        <v>2442</v>
      </c>
      <c r="J21" s="14">
        <v>212</v>
      </c>
      <c r="K21" s="14">
        <v>1140</v>
      </c>
      <c r="L21" s="14">
        <v>1173</v>
      </c>
      <c r="M21" s="14">
        <v>1648</v>
      </c>
      <c r="N21" s="14">
        <v>1571</v>
      </c>
      <c r="O21" s="14">
        <v>746</v>
      </c>
      <c r="P21" s="14">
        <v>435</v>
      </c>
      <c r="Q21" s="12">
        <f t="shared" si="6"/>
        <v>15929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77851</v>
      </c>
      <c r="C22" s="14">
        <f t="shared" si="7"/>
        <v>17398</v>
      </c>
      <c r="D22" s="14">
        <f t="shared" si="7"/>
        <v>55904</v>
      </c>
      <c r="E22" s="14">
        <f t="shared" si="7"/>
        <v>17674</v>
      </c>
      <c r="F22" s="14">
        <f t="shared" si="7"/>
        <v>76766</v>
      </c>
      <c r="G22" s="14">
        <f t="shared" si="7"/>
        <v>18774</v>
      </c>
      <c r="H22" s="14">
        <f t="shared" si="7"/>
        <v>73630</v>
      </c>
      <c r="I22" s="14">
        <f t="shared" si="7"/>
        <v>114552</v>
      </c>
      <c r="J22" s="14">
        <f t="shared" si="7"/>
        <v>12640</v>
      </c>
      <c r="K22" s="14">
        <f t="shared" si="7"/>
        <v>69649</v>
      </c>
      <c r="L22" s="14">
        <f t="shared" si="7"/>
        <v>61456</v>
      </c>
      <c r="M22" s="14">
        <f t="shared" si="7"/>
        <v>76028</v>
      </c>
      <c r="N22" s="14">
        <f t="shared" si="7"/>
        <v>58413</v>
      </c>
      <c r="O22" s="14">
        <f t="shared" si="7"/>
        <v>19444</v>
      </c>
      <c r="P22" s="14">
        <f t="shared" si="7"/>
        <v>12098</v>
      </c>
      <c r="Q22" s="12">
        <f t="shared" si="6"/>
        <v>762277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59791</v>
      </c>
      <c r="C23" s="14">
        <v>13058</v>
      </c>
      <c r="D23" s="14">
        <v>47229</v>
      </c>
      <c r="E23" s="14">
        <v>14791</v>
      </c>
      <c r="F23" s="14">
        <v>58713</v>
      </c>
      <c r="G23" s="14">
        <v>15167</v>
      </c>
      <c r="H23" s="14">
        <v>58604</v>
      </c>
      <c r="I23" s="14">
        <v>93403</v>
      </c>
      <c r="J23" s="14">
        <v>10930</v>
      </c>
      <c r="K23" s="14">
        <v>57800</v>
      </c>
      <c r="L23" s="14">
        <v>49167</v>
      </c>
      <c r="M23" s="14">
        <v>61597</v>
      </c>
      <c r="N23" s="14">
        <v>48368</v>
      </c>
      <c r="O23" s="14">
        <v>15990</v>
      </c>
      <c r="P23" s="14">
        <v>9456</v>
      </c>
      <c r="Q23" s="12">
        <f t="shared" si="6"/>
        <v>614064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18060</v>
      </c>
      <c r="C24" s="14">
        <v>4340</v>
      </c>
      <c r="D24" s="14">
        <v>8675</v>
      </c>
      <c r="E24" s="14">
        <v>2883</v>
      </c>
      <c r="F24" s="14">
        <v>18053</v>
      </c>
      <c r="G24" s="14">
        <v>3607</v>
      </c>
      <c r="H24" s="14">
        <v>15026</v>
      </c>
      <c r="I24" s="14">
        <v>21149</v>
      </c>
      <c r="J24" s="14">
        <v>1710</v>
      </c>
      <c r="K24" s="14">
        <v>11849</v>
      </c>
      <c r="L24" s="14">
        <v>12289</v>
      </c>
      <c r="M24" s="14">
        <v>14431</v>
      </c>
      <c r="N24" s="14">
        <v>10045</v>
      </c>
      <c r="O24" s="14">
        <v>3454</v>
      </c>
      <c r="P24" s="14">
        <v>2642</v>
      </c>
      <c r="Q24" s="12">
        <f t="shared" si="6"/>
        <v>148213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761592.6109000001</v>
      </c>
      <c r="C28" s="56">
        <f>C29+C30</f>
        <v>182457.8324</v>
      </c>
      <c r="D28" s="56">
        <f>D29+D30</f>
        <v>530637.121</v>
      </c>
      <c r="E28" s="56">
        <f aca="true" t="shared" si="8" ref="E28:P28">E29+E30</f>
        <v>203351.93540000002</v>
      </c>
      <c r="F28" s="56">
        <f t="shared" si="8"/>
        <v>657897.458</v>
      </c>
      <c r="G28" s="56">
        <f t="shared" si="8"/>
        <v>197094.4164</v>
      </c>
      <c r="H28" s="56">
        <f t="shared" si="8"/>
        <v>691413.6765999999</v>
      </c>
      <c r="I28" s="56">
        <f t="shared" si="8"/>
        <v>864561.6048000001</v>
      </c>
      <c r="J28" s="56">
        <f t="shared" si="8"/>
        <v>126304.605</v>
      </c>
      <c r="K28" s="56">
        <f t="shared" si="8"/>
        <v>647068.9312000001</v>
      </c>
      <c r="L28" s="56">
        <f t="shared" si="8"/>
        <v>686901.85</v>
      </c>
      <c r="M28" s="56">
        <f t="shared" si="8"/>
        <v>883995.1974</v>
      </c>
      <c r="N28" s="56">
        <f t="shared" si="8"/>
        <v>801166.1852</v>
      </c>
      <c r="O28" s="56">
        <f t="shared" si="8"/>
        <v>422339.956</v>
      </c>
      <c r="P28" s="56">
        <f t="shared" si="8"/>
        <v>243238.8858</v>
      </c>
      <c r="Q28" s="56">
        <f>SUM(B28:P28)</f>
        <v>7900022.2661000015</v>
      </c>
      <c r="S28" s="62"/>
    </row>
    <row r="29" spans="1:19" ht="18.75" customHeight="1">
      <c r="A29" s="54" t="s">
        <v>38</v>
      </c>
      <c r="B29" s="52">
        <f aca="true" t="shared" si="9" ref="B29:P29">B26*B7</f>
        <v>757288.3409000001</v>
      </c>
      <c r="C29" s="52">
        <f>C26*C7</f>
        <v>181251.90240000002</v>
      </c>
      <c r="D29" s="52">
        <f>D26*D7</f>
        <v>523863.351</v>
      </c>
      <c r="E29" s="52">
        <f t="shared" si="9"/>
        <v>202127.43540000002</v>
      </c>
      <c r="F29" s="52">
        <f t="shared" si="9"/>
        <v>645590.308</v>
      </c>
      <c r="G29" s="52">
        <f t="shared" si="9"/>
        <v>197094.4164</v>
      </c>
      <c r="H29" s="52">
        <f t="shared" si="9"/>
        <v>673175.2065999999</v>
      </c>
      <c r="I29" s="52">
        <f t="shared" si="9"/>
        <v>859701.3048</v>
      </c>
      <c r="J29" s="52">
        <f t="shared" si="9"/>
        <v>126304.605</v>
      </c>
      <c r="K29" s="52">
        <f t="shared" si="9"/>
        <v>643396.1212</v>
      </c>
      <c r="L29" s="52">
        <f t="shared" si="9"/>
        <v>668227.5</v>
      </c>
      <c r="M29" s="52">
        <f t="shared" si="9"/>
        <v>861533.4474</v>
      </c>
      <c r="N29" s="52">
        <f t="shared" si="9"/>
        <v>782483.0652</v>
      </c>
      <c r="O29" s="52">
        <f t="shared" si="9"/>
        <v>408253.066</v>
      </c>
      <c r="P29" s="52">
        <f t="shared" si="9"/>
        <v>239070.2058</v>
      </c>
      <c r="Q29" s="53">
        <f>SUM(B29:P29)</f>
        <v>7769360.276099999</v>
      </c>
      <c r="S29" s="76"/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18683.12</v>
      </c>
      <c r="O30" s="52">
        <v>14086.89</v>
      </c>
      <c r="P30" s="52">
        <v>4168.68</v>
      </c>
      <c r="Q30" s="53">
        <f>SUM(B30:P30)</f>
        <v>130661.98999999999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-60247.3</v>
      </c>
      <c r="C32" s="25">
        <f>+C33+C35+C42+C43+C44-C45</f>
        <v>-12749.5</v>
      </c>
      <c r="D32" s="25">
        <f>+D33+D35+D42+D43+D44-D45</f>
        <v>-53543.6</v>
      </c>
      <c r="E32" s="25">
        <f t="shared" si="10"/>
        <v>-21035.6</v>
      </c>
      <c r="F32" s="25">
        <f t="shared" si="10"/>
        <v>-52124.6</v>
      </c>
      <c r="G32" s="25">
        <f t="shared" si="10"/>
        <v>-11033.8</v>
      </c>
      <c r="H32" s="25">
        <f t="shared" si="10"/>
        <v>-47988</v>
      </c>
      <c r="I32" s="25">
        <f t="shared" si="10"/>
        <v>-82422.4</v>
      </c>
      <c r="J32" s="25">
        <f t="shared" si="10"/>
        <v>-12280.8</v>
      </c>
      <c r="K32" s="25">
        <f t="shared" si="10"/>
        <v>-66976.8</v>
      </c>
      <c r="L32" s="25">
        <f t="shared" si="10"/>
        <v>-57469.5</v>
      </c>
      <c r="M32" s="25">
        <f t="shared" si="10"/>
        <v>-51991.3</v>
      </c>
      <c r="N32" s="25">
        <f t="shared" si="10"/>
        <v>-47472</v>
      </c>
      <c r="O32" s="25">
        <f t="shared" si="10"/>
        <v>-28956.2</v>
      </c>
      <c r="P32" s="25">
        <f t="shared" si="10"/>
        <v>-22807.2</v>
      </c>
      <c r="Q32" s="25">
        <f t="shared" si="10"/>
        <v>-629098.5999999999</v>
      </c>
    </row>
    <row r="33" spans="1:17" ht="18.75" customHeight="1">
      <c r="A33" s="17" t="s">
        <v>62</v>
      </c>
      <c r="B33" s="26">
        <f>+B34</f>
        <v>-60247.3</v>
      </c>
      <c r="C33" s="26">
        <f>+C34</f>
        <v>-12749.5</v>
      </c>
      <c r="D33" s="26">
        <f>+D34</f>
        <v>-53543.6</v>
      </c>
      <c r="E33" s="26">
        <f aca="true" t="shared" si="11" ref="E33:Q33">+E34</f>
        <v>-21035.6</v>
      </c>
      <c r="F33" s="26">
        <f t="shared" si="11"/>
        <v>-52124.6</v>
      </c>
      <c r="G33" s="26">
        <f t="shared" si="11"/>
        <v>-11033.8</v>
      </c>
      <c r="H33" s="26">
        <f t="shared" si="11"/>
        <v>-47988</v>
      </c>
      <c r="I33" s="26">
        <f t="shared" si="11"/>
        <v>-82422.4</v>
      </c>
      <c r="J33" s="26">
        <f t="shared" si="11"/>
        <v>-12280.8</v>
      </c>
      <c r="K33" s="26">
        <f t="shared" si="11"/>
        <v>-66976.8</v>
      </c>
      <c r="L33" s="26">
        <f t="shared" si="11"/>
        <v>-57469.5</v>
      </c>
      <c r="M33" s="26">
        <f t="shared" si="11"/>
        <v>-51991.3</v>
      </c>
      <c r="N33" s="26">
        <f t="shared" si="11"/>
        <v>-47472</v>
      </c>
      <c r="O33" s="26">
        <f t="shared" si="11"/>
        <v>-28956.2</v>
      </c>
      <c r="P33" s="26">
        <f t="shared" si="11"/>
        <v>-22807.2</v>
      </c>
      <c r="Q33" s="26">
        <f t="shared" si="11"/>
        <v>-629098.5999999999</v>
      </c>
    </row>
    <row r="34" spans="1:28" ht="18.75" customHeight="1">
      <c r="A34" s="13" t="s">
        <v>39</v>
      </c>
      <c r="B34" s="20">
        <f aca="true" t="shared" si="12" ref="B34:G34">ROUND(-B9*$F$3,2)</f>
        <v>-60247.3</v>
      </c>
      <c r="C34" s="20">
        <f t="shared" si="12"/>
        <v>-12749.5</v>
      </c>
      <c r="D34" s="20">
        <f t="shared" si="12"/>
        <v>-53543.6</v>
      </c>
      <c r="E34" s="20">
        <f t="shared" si="12"/>
        <v>-21035.6</v>
      </c>
      <c r="F34" s="20">
        <f t="shared" si="12"/>
        <v>-52124.6</v>
      </c>
      <c r="G34" s="20">
        <f t="shared" si="12"/>
        <v>-11033.8</v>
      </c>
      <c r="H34" s="20">
        <f aca="true" t="shared" si="13" ref="H34:P34">ROUND(-H9*$F$3,2)</f>
        <v>-47988</v>
      </c>
      <c r="I34" s="20">
        <f t="shared" si="13"/>
        <v>-82422.4</v>
      </c>
      <c r="J34" s="20">
        <f t="shared" si="13"/>
        <v>-12280.8</v>
      </c>
      <c r="K34" s="20">
        <f>ROUND(-K9*$F$3,2)</f>
        <v>-66976.8</v>
      </c>
      <c r="L34" s="20">
        <f>ROUND(-L9*$F$3,2)</f>
        <v>-57469.5</v>
      </c>
      <c r="M34" s="20">
        <f>ROUND(-M9*$F$3,2)</f>
        <v>-51991.3</v>
      </c>
      <c r="N34" s="20">
        <f>ROUND(-N9*$F$3,2)</f>
        <v>-47472</v>
      </c>
      <c r="O34" s="20">
        <f t="shared" si="13"/>
        <v>-28956.2</v>
      </c>
      <c r="P34" s="20">
        <f t="shared" si="13"/>
        <v>-22807.2</v>
      </c>
      <c r="Q34" s="44">
        <f aca="true" t="shared" si="14" ref="Q34:Q45">SUM(B34:P34)</f>
        <v>-629098.5999999999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701345.3109</v>
      </c>
      <c r="C46" s="29">
        <f t="shared" si="16"/>
        <v>169708.3324</v>
      </c>
      <c r="D46" s="29">
        <f t="shared" si="16"/>
        <v>477093.52100000007</v>
      </c>
      <c r="E46" s="29">
        <f t="shared" si="16"/>
        <v>182316.3354</v>
      </c>
      <c r="F46" s="29">
        <f t="shared" si="16"/>
        <v>605772.858</v>
      </c>
      <c r="G46" s="29">
        <f t="shared" si="16"/>
        <v>186060.6164</v>
      </c>
      <c r="H46" s="29">
        <f t="shared" si="16"/>
        <v>643425.6765999999</v>
      </c>
      <c r="I46" s="29">
        <f t="shared" si="16"/>
        <v>782139.2048000001</v>
      </c>
      <c r="J46" s="29">
        <f t="shared" si="16"/>
        <v>114023.805</v>
      </c>
      <c r="K46" s="29">
        <f t="shared" si="16"/>
        <v>580092.1312000001</v>
      </c>
      <c r="L46" s="29">
        <f t="shared" si="16"/>
        <v>629432.35</v>
      </c>
      <c r="M46" s="29">
        <f t="shared" si="16"/>
        <v>832003.8973999999</v>
      </c>
      <c r="N46" s="29">
        <f t="shared" si="16"/>
        <v>753694.1852</v>
      </c>
      <c r="O46" s="29">
        <f t="shared" si="16"/>
        <v>393383.756</v>
      </c>
      <c r="P46" s="29">
        <f t="shared" si="16"/>
        <v>220431.68579999998</v>
      </c>
      <c r="Q46" s="29">
        <f>SUM(B46:P46)</f>
        <v>7270923.666100001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701345.31</v>
      </c>
      <c r="C49" s="35">
        <f aca="true" t="shared" si="17" ref="C49:P49">SUM(C50:C64)</f>
        <v>169708.33</v>
      </c>
      <c r="D49" s="35">
        <f t="shared" si="17"/>
        <v>477093.52</v>
      </c>
      <c r="E49" s="35">
        <f t="shared" si="17"/>
        <v>182316.34</v>
      </c>
      <c r="F49" s="35">
        <f t="shared" si="17"/>
        <v>605772.86</v>
      </c>
      <c r="G49" s="35">
        <f t="shared" si="17"/>
        <v>186060.62</v>
      </c>
      <c r="H49" s="35">
        <f t="shared" si="17"/>
        <v>643425.68</v>
      </c>
      <c r="I49" s="35">
        <f t="shared" si="17"/>
        <v>782139.2</v>
      </c>
      <c r="J49" s="35">
        <f t="shared" si="17"/>
        <v>114023.81</v>
      </c>
      <c r="K49" s="35">
        <f t="shared" si="17"/>
        <v>580092.13</v>
      </c>
      <c r="L49" s="35">
        <f t="shared" si="17"/>
        <v>629432.35</v>
      </c>
      <c r="M49" s="35">
        <f t="shared" si="17"/>
        <v>832003.9</v>
      </c>
      <c r="N49" s="35">
        <f t="shared" si="17"/>
        <v>753694.19</v>
      </c>
      <c r="O49" s="35">
        <f t="shared" si="17"/>
        <v>393383.76</v>
      </c>
      <c r="P49" s="35">
        <f t="shared" si="17"/>
        <v>220431.69</v>
      </c>
      <c r="Q49" s="29">
        <f>SUM(Q50:Q64)</f>
        <v>7270923.69</v>
      </c>
      <c r="S49" s="64"/>
    </row>
    <row r="50" spans="1:20" ht="18.75" customHeight="1">
      <c r="A50" s="17" t="s">
        <v>83</v>
      </c>
      <c r="B50" s="35">
        <v>701345.31</v>
      </c>
      <c r="C50" s="34">
        <v>0</v>
      </c>
      <c r="D50" s="35">
        <v>477093.52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1178438.83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169708.33</v>
      </c>
      <c r="D51" s="34">
        <v>0</v>
      </c>
      <c r="E51" s="35">
        <v>182316.34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352024.67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605772.86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605772.86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186060.62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186060.62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643425.68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643425.68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782139.2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782139.2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114023.81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114023.81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580092.13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580092.13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629432.35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629432.35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832003.9</v>
      </c>
      <c r="N59" s="34">
        <v>0</v>
      </c>
      <c r="O59" s="34">
        <v>0</v>
      </c>
      <c r="P59" s="34">
        <v>0</v>
      </c>
      <c r="Q59" s="29">
        <f t="shared" si="18"/>
        <v>832003.9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753694.19</v>
      </c>
      <c r="O60" s="34">
        <v>0</v>
      </c>
      <c r="P60" s="34">
        <v>0</v>
      </c>
      <c r="Q60" s="29">
        <f t="shared" si="18"/>
        <v>753694.19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393383.76</v>
      </c>
      <c r="P61" s="34">
        <v>0</v>
      </c>
      <c r="Q61" s="29">
        <f t="shared" si="18"/>
        <v>393383.76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220431.69</v>
      </c>
      <c r="Q62" s="29">
        <f t="shared" si="18"/>
        <v>220431.69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2019-07-19T14:47:19Z</dcterms:modified>
  <cp:category/>
  <cp:version/>
  <cp:contentType/>
  <cp:contentStatus/>
</cp:coreProperties>
</file>