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<sst xmlns="http://schemas.openxmlformats.org/spreadsheetml/2006/main" count="108" uniqueCount="102">
  <si>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</si>
  <si>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</si>
  <si>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</si>
  <si>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</si>
  <si>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</si>
  <si>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</si>
  <si>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</si>
  <si>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</si>
  <si>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</si>
  <si>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</si>
  <si>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</si>
  <si>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</si>
  <si>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</si>
  <si>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</si>
  <si>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</si>
  <si>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</si>
  <si>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</si>
  <si>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</si>
  <si>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</si>
  <si>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</si>
  <si>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</si>
  <si>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</si>
  <si>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</si>
  <si>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</si>
  <si>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</si>
  <si>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</si>
  <si>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</si>
  <si>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</si>
  <si>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</si>
  <si>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</si>
  <si>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</si>
  <si>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</si>
  <si>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</si>
  <si>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</si>
  <si>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</si>
  <si>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</si>
  <si>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</si>
  <si>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</si>
  <si>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</si>
  <si>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</si>
  <si>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</si>
  <si>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</si>
  <si>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</si>
  <si>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</si>
  <si>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</si>
  <si>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</si>
  <si>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</si>
  <si>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</si>
  <si>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</si>
  <si>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</si>
  <si>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</si>
  <si>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</si>
  <si>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</si>
  <si>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</si>
  <si>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</si>
  <si>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</si>
  <si>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</si>
  <si>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</si>
  <si>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</si>
  <si>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</si>
  <si>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</si>
  <si>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</si>
  <si>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</si>
  <si>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</si>
  <si>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</si>
  <si>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</si>
  <si>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</si>
  <si>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</si>
  <si>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</si>
  <si>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</si>
  <si>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</si>
  <si>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</si>
  <si>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</si>
  <si>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</si>
  <si>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</si>
  <si>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</si>
  <si>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</si>
  <si>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</si>
  <si>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</si>
  <si>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</si>
  <si>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</si>
  <si>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</si>
  <si>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</si>
  <si>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</si>
  <si>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</si>
  <si>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</si>
  <si>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</si>
  <si>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</si>
  <si>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</si>
  <si>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</si>
  <si>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</si>
  <si>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</si>
  <si>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</si>
  <si>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</si>
  <si>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</si>
  <si>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12/07/19 - VENCIMENTO 19/07/19</t>
  </si>
  <si>
    <t>Imperial</t>
  </si>
  <si>
    <t>5.1</t>
  </si>
  <si>
    <t>4.3. Revisão de Remuneração pelo Transporte Coletivo (1)</t>
  </si>
  <si>
    <t>4.4. Revisão de Remuneração pelo Serviço Atende (2)</t>
  </si>
  <si>
    <t>(1) Revisão de passageiros transportados, processada pelo sistema de bilhetagem eletrônica, período de 21 a 31/05/19.</t>
  </si>
  <si>
    <t>(2) Revisão remuneração do serviço atende referente aos veículos e à HE, mês de maio/19.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</si>
</sst>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17.625" style="1" customWidth="1"/>
    <col min="18" max="18" width="20.125" style="1" bestFit="1" customWidth="1"/>
    <col min="19" max="19" width="9.375" style="1" bestFit="1" customWidth="1"/>
    <col min="20" max="20" width="18.50390625" style="1" customWidth="1"/>
    <col min="21" max="16384" width="9.00390625" style="1" customWidth="1"/>
  </cols>
  <sheetData>
    <row r="1" spans="1:18" ht="2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1">
      <c r="A2" s="74" t="s">
        <v>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5" t="s">
        <v>1</v>
      </c>
      <c r="B4" s="77" t="s">
        <v>25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76" t="s">
        <v>2</v>
      </c>
    </row>
    <row r="5" spans="1:18" ht="42" customHeight="1">
      <c r="A5" s="75"/>
      <c r="B5" s="4" t="s">
        <v>62</v>
      </c>
      <c r="C5" s="4" t="s">
        <v>63</v>
      </c>
      <c r="D5" s="4" t="s">
        <v>62</v>
      </c>
      <c r="E5" s="4" t="s">
        <v>63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96</v>
      </c>
      <c r="R5" s="75"/>
    </row>
    <row r="6" spans="1:18" ht="20.25" customHeight="1">
      <c r="A6" s="75"/>
      <c r="B6" s="3" t="s">
        <v>61</v>
      </c>
      <c r="C6" s="3" t="s">
        <v>61</v>
      </c>
      <c r="D6" s="3" t="s">
        <v>64</v>
      </c>
      <c r="E6" s="3" t="s">
        <v>64</v>
      </c>
      <c r="F6" s="3" t="s">
        <v>65</v>
      </c>
      <c r="G6" s="3" t="s">
        <v>66</v>
      </c>
      <c r="H6" s="3" t="s">
        <v>67</v>
      </c>
      <c r="I6" s="3" t="s">
        <v>68</v>
      </c>
      <c r="J6" s="59" t="s">
        <v>69</v>
      </c>
      <c r="K6" s="59" t="s">
        <v>70</v>
      </c>
      <c r="L6" s="3" t="s">
        <v>71</v>
      </c>
      <c r="M6" s="3" t="s">
        <v>72</v>
      </c>
      <c r="N6" s="3" t="s">
        <v>73</v>
      </c>
      <c r="O6" s="3" t="s">
        <v>74</v>
      </c>
      <c r="P6" s="3" t="s">
        <v>75</v>
      </c>
      <c r="Q6" s="3" t="s">
        <v>97</v>
      </c>
      <c r="R6" s="75"/>
    </row>
    <row r="7" spans="1:29" ht="18.75" customHeight="1">
      <c r="A7" s="9" t="s">
        <v>3</v>
      </c>
      <c r="B7" s="10">
        <f aca="true" t="shared" si="0" ref="B7:Q7">B8+B18+B22</f>
        <v>368358</v>
      </c>
      <c r="C7" s="10">
        <f>C8+C18+C22</f>
        <v>72260</v>
      </c>
      <c r="D7" s="10">
        <f>D8+D18+D22</f>
        <v>237894</v>
      </c>
      <c r="E7" s="10">
        <f t="shared" si="0"/>
        <v>75990</v>
      </c>
      <c r="F7" s="10">
        <f t="shared" si="0"/>
        <v>329529</v>
      </c>
      <c r="G7" s="10">
        <f t="shared" si="0"/>
        <v>65356</v>
      </c>
      <c r="H7" s="10">
        <f t="shared" si="0"/>
        <v>295354</v>
      </c>
      <c r="I7" s="10">
        <f t="shared" si="0"/>
        <v>466962</v>
      </c>
      <c r="J7" s="10">
        <f t="shared" si="0"/>
        <v>56457</v>
      </c>
      <c r="K7" s="10">
        <f t="shared" si="0"/>
        <v>285377</v>
      </c>
      <c r="L7" s="10">
        <f t="shared" si="0"/>
        <v>263532</v>
      </c>
      <c r="M7" s="10">
        <f t="shared" si="0"/>
        <v>392438</v>
      </c>
      <c r="N7" s="10">
        <f t="shared" si="0"/>
        <v>321556</v>
      </c>
      <c r="O7" s="10">
        <f t="shared" si="0"/>
        <v>130224</v>
      </c>
      <c r="P7" s="10">
        <f t="shared" si="0"/>
        <v>88968</v>
      </c>
      <c r="Q7" s="10">
        <f t="shared" si="0"/>
        <v>0</v>
      </c>
      <c r="R7" s="10">
        <f>+R8+R18+R22</f>
        <v>3450255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Q8">+B9+B10+B14</f>
        <v>172904</v>
      </c>
      <c r="C8" s="12">
        <f>+C9+C10+C14</f>
        <v>33980</v>
      </c>
      <c r="D8" s="12">
        <f>+D9+D10+D14</f>
        <v>120111</v>
      </c>
      <c r="E8" s="12">
        <f t="shared" si="1"/>
        <v>38044</v>
      </c>
      <c r="F8" s="12">
        <f t="shared" si="1"/>
        <v>178926</v>
      </c>
      <c r="G8" s="12">
        <f t="shared" si="1"/>
        <v>31368</v>
      </c>
      <c r="H8" s="12">
        <f t="shared" si="1"/>
        <v>149872</v>
      </c>
      <c r="I8" s="12">
        <f t="shared" si="1"/>
        <v>239020</v>
      </c>
      <c r="J8" s="12">
        <f t="shared" si="1"/>
        <v>28052</v>
      </c>
      <c r="K8" s="12">
        <f t="shared" si="1"/>
        <v>139046</v>
      </c>
      <c r="L8" s="12">
        <f t="shared" si="1"/>
        <v>131850</v>
      </c>
      <c r="M8" s="12">
        <f t="shared" si="1"/>
        <v>207345</v>
      </c>
      <c r="N8" s="12">
        <f t="shared" si="1"/>
        <v>158715</v>
      </c>
      <c r="O8" s="12">
        <f t="shared" si="1"/>
        <v>71960</v>
      </c>
      <c r="P8" s="12">
        <f t="shared" si="1"/>
        <v>51826</v>
      </c>
      <c r="Q8" s="12">
        <f t="shared" si="1"/>
        <v>0</v>
      </c>
      <c r="R8" s="12">
        <f>SUM(B8:Q8)</f>
        <v>1753019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58</v>
      </c>
      <c r="B9" s="14">
        <v>14757</v>
      </c>
      <c r="C9" s="14">
        <v>2848</v>
      </c>
      <c r="D9" s="14">
        <v>12345</v>
      </c>
      <c r="E9" s="14">
        <v>4738</v>
      </c>
      <c r="F9" s="14">
        <v>11950</v>
      </c>
      <c r="G9" s="14">
        <v>2625</v>
      </c>
      <c r="H9" s="14">
        <v>10978</v>
      </c>
      <c r="I9" s="14">
        <v>19723</v>
      </c>
      <c r="J9" s="14">
        <v>2948</v>
      </c>
      <c r="K9" s="14">
        <v>15447</v>
      </c>
      <c r="L9" s="14">
        <v>12848</v>
      </c>
      <c r="M9" s="14">
        <v>12054</v>
      </c>
      <c r="N9" s="14">
        <v>11061</v>
      </c>
      <c r="O9" s="14">
        <v>6942</v>
      </c>
      <c r="P9" s="14">
        <v>5298</v>
      </c>
      <c r="Q9" s="14">
        <v>0</v>
      </c>
      <c r="R9" s="12">
        <f>SUM(B9:Q9)</f>
        <v>146562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2" ref="B10:Q10">B11+B12+B13</f>
        <v>150388</v>
      </c>
      <c r="C10" s="14">
        <f t="shared" si="2"/>
        <v>29614</v>
      </c>
      <c r="D10" s="14">
        <f t="shared" si="2"/>
        <v>102674</v>
      </c>
      <c r="E10" s="14">
        <f t="shared" si="2"/>
        <v>31673</v>
      </c>
      <c r="F10" s="14">
        <f t="shared" si="2"/>
        <v>159261</v>
      </c>
      <c r="G10" s="14">
        <f t="shared" si="2"/>
        <v>27346</v>
      </c>
      <c r="H10" s="14">
        <f t="shared" si="2"/>
        <v>131977</v>
      </c>
      <c r="I10" s="14">
        <f t="shared" si="2"/>
        <v>207517</v>
      </c>
      <c r="J10" s="14">
        <f t="shared" si="2"/>
        <v>23917</v>
      </c>
      <c r="K10" s="14">
        <f t="shared" si="2"/>
        <v>117586</v>
      </c>
      <c r="L10" s="14">
        <f t="shared" si="2"/>
        <v>113238</v>
      </c>
      <c r="M10" s="14">
        <f t="shared" si="2"/>
        <v>185754</v>
      </c>
      <c r="N10" s="14">
        <f t="shared" si="2"/>
        <v>139741</v>
      </c>
      <c r="O10" s="14">
        <f t="shared" si="2"/>
        <v>62096</v>
      </c>
      <c r="P10" s="14">
        <f t="shared" si="2"/>
        <v>44713</v>
      </c>
      <c r="Q10" s="14">
        <f t="shared" si="2"/>
        <v>0</v>
      </c>
      <c r="R10" s="12">
        <f aca="true" t="shared" si="3" ref="R10:R24">SUM(B10:Q10)</f>
        <v>1527495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72224</v>
      </c>
      <c r="C11" s="14">
        <v>14174</v>
      </c>
      <c r="D11" s="14">
        <v>49417</v>
      </c>
      <c r="E11" s="14">
        <v>16656</v>
      </c>
      <c r="F11" s="14">
        <v>73734</v>
      </c>
      <c r="G11" s="14">
        <v>13222</v>
      </c>
      <c r="H11" s="14">
        <v>62162</v>
      </c>
      <c r="I11" s="14">
        <v>99034</v>
      </c>
      <c r="J11" s="14">
        <v>12204</v>
      </c>
      <c r="K11" s="14">
        <v>58722</v>
      </c>
      <c r="L11" s="14">
        <v>54376</v>
      </c>
      <c r="M11" s="14">
        <v>91307</v>
      </c>
      <c r="N11" s="14">
        <v>67612</v>
      </c>
      <c r="O11" s="14">
        <v>29107</v>
      </c>
      <c r="P11" s="14">
        <v>20456</v>
      </c>
      <c r="Q11" s="14">
        <v>0</v>
      </c>
      <c r="R11" s="12">
        <f t="shared" si="3"/>
        <v>734407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74568</v>
      </c>
      <c r="C12" s="14">
        <v>14724</v>
      </c>
      <c r="D12" s="14">
        <v>49859</v>
      </c>
      <c r="E12" s="14">
        <v>14037</v>
      </c>
      <c r="F12" s="14">
        <v>82233</v>
      </c>
      <c r="G12" s="14">
        <v>13231</v>
      </c>
      <c r="H12" s="14">
        <v>66168</v>
      </c>
      <c r="I12" s="14">
        <v>101373</v>
      </c>
      <c r="J12" s="14">
        <v>11131</v>
      </c>
      <c r="K12" s="14">
        <v>55856</v>
      </c>
      <c r="L12" s="14">
        <v>56026</v>
      </c>
      <c r="M12" s="14">
        <v>90819</v>
      </c>
      <c r="N12" s="14">
        <v>68929</v>
      </c>
      <c r="O12" s="14">
        <v>31435</v>
      </c>
      <c r="P12" s="14">
        <v>23177</v>
      </c>
      <c r="Q12" s="14">
        <v>0</v>
      </c>
      <c r="R12" s="12">
        <f t="shared" si="3"/>
        <v>753566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3596</v>
      </c>
      <c r="C13" s="14">
        <v>716</v>
      </c>
      <c r="D13" s="14">
        <v>3398</v>
      </c>
      <c r="E13" s="14">
        <v>980</v>
      </c>
      <c r="F13" s="14">
        <v>3294</v>
      </c>
      <c r="G13" s="14">
        <v>893</v>
      </c>
      <c r="H13" s="14">
        <v>3647</v>
      </c>
      <c r="I13" s="14">
        <v>7110</v>
      </c>
      <c r="J13" s="14">
        <v>582</v>
      </c>
      <c r="K13" s="14">
        <v>3008</v>
      </c>
      <c r="L13" s="14">
        <v>2836</v>
      </c>
      <c r="M13" s="14">
        <v>3628</v>
      </c>
      <c r="N13" s="14">
        <v>3200</v>
      </c>
      <c r="O13" s="14">
        <v>1554</v>
      </c>
      <c r="P13" s="14">
        <v>1080</v>
      </c>
      <c r="Q13" s="14">
        <v>0</v>
      </c>
      <c r="R13" s="12">
        <f t="shared" si="3"/>
        <v>39522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Q14">B15+B16+B17</f>
        <v>7759</v>
      </c>
      <c r="C14" s="14">
        <f t="shared" si="4"/>
        <v>1518</v>
      </c>
      <c r="D14" s="14">
        <f t="shared" si="4"/>
        <v>5092</v>
      </c>
      <c r="E14" s="14">
        <f t="shared" si="4"/>
        <v>1633</v>
      </c>
      <c r="F14" s="14">
        <f t="shared" si="4"/>
        <v>7715</v>
      </c>
      <c r="G14" s="14">
        <f t="shared" si="4"/>
        <v>1397</v>
      </c>
      <c r="H14" s="14">
        <f t="shared" si="4"/>
        <v>6917</v>
      </c>
      <c r="I14" s="14">
        <f t="shared" si="4"/>
        <v>11780</v>
      </c>
      <c r="J14" s="14">
        <f t="shared" si="4"/>
        <v>1187</v>
      </c>
      <c r="K14" s="14">
        <f t="shared" si="4"/>
        <v>6013</v>
      </c>
      <c r="L14" s="14">
        <f t="shared" si="4"/>
        <v>5764</v>
      </c>
      <c r="M14" s="14">
        <f t="shared" si="4"/>
        <v>9537</v>
      </c>
      <c r="N14" s="14">
        <f t="shared" si="4"/>
        <v>7913</v>
      </c>
      <c r="O14" s="14">
        <f t="shared" si="4"/>
        <v>2922</v>
      </c>
      <c r="P14" s="14">
        <f t="shared" si="4"/>
        <v>1815</v>
      </c>
      <c r="Q14" s="14">
        <f t="shared" si="4"/>
        <v>0</v>
      </c>
      <c r="R14" s="12">
        <f t="shared" si="3"/>
        <v>78962</v>
      </c>
    </row>
    <row r="15" spans="1:29" ht="18.75" customHeight="1">
      <c r="A15" s="15" t="s">
        <v>13</v>
      </c>
      <c r="B15" s="14">
        <v>7752</v>
      </c>
      <c r="C15" s="14">
        <v>1515</v>
      </c>
      <c r="D15" s="14">
        <v>5090</v>
      </c>
      <c r="E15" s="14">
        <v>1633</v>
      </c>
      <c r="F15" s="14">
        <v>7710</v>
      </c>
      <c r="G15" s="14">
        <v>1396</v>
      </c>
      <c r="H15" s="14">
        <v>6910</v>
      </c>
      <c r="I15" s="14">
        <v>11768</v>
      </c>
      <c r="J15" s="14">
        <v>1183</v>
      </c>
      <c r="K15" s="14">
        <v>6009</v>
      </c>
      <c r="L15" s="14">
        <v>5755</v>
      </c>
      <c r="M15" s="14">
        <v>9527</v>
      </c>
      <c r="N15" s="14">
        <v>7884</v>
      </c>
      <c r="O15" s="14">
        <v>2914</v>
      </c>
      <c r="P15" s="14">
        <v>1806</v>
      </c>
      <c r="Q15" s="14">
        <v>0</v>
      </c>
      <c r="R15" s="12">
        <f t="shared" si="3"/>
        <v>78852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2</v>
      </c>
      <c r="C16" s="14">
        <v>1</v>
      </c>
      <c r="D16" s="14">
        <v>2</v>
      </c>
      <c r="E16" s="14">
        <v>0</v>
      </c>
      <c r="F16" s="14">
        <v>4</v>
      </c>
      <c r="G16" s="14">
        <v>1</v>
      </c>
      <c r="H16" s="14">
        <v>4</v>
      </c>
      <c r="I16" s="14">
        <v>8</v>
      </c>
      <c r="J16" s="14">
        <v>1</v>
      </c>
      <c r="K16" s="14">
        <v>1</v>
      </c>
      <c r="L16" s="14">
        <v>6</v>
      </c>
      <c r="M16" s="14">
        <v>7</v>
      </c>
      <c r="N16" s="14">
        <v>12</v>
      </c>
      <c r="O16" s="14">
        <v>6</v>
      </c>
      <c r="P16" s="14">
        <v>8</v>
      </c>
      <c r="Q16" s="14">
        <v>0</v>
      </c>
      <c r="R16" s="12">
        <f t="shared" si="3"/>
        <v>63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5</v>
      </c>
      <c r="C17" s="14">
        <v>2</v>
      </c>
      <c r="D17" s="14">
        <v>0</v>
      </c>
      <c r="E17" s="14">
        <v>0</v>
      </c>
      <c r="F17" s="14">
        <v>1</v>
      </c>
      <c r="G17" s="14">
        <v>0</v>
      </c>
      <c r="H17" s="14">
        <v>3</v>
      </c>
      <c r="I17" s="14">
        <v>4</v>
      </c>
      <c r="J17" s="14">
        <v>3</v>
      </c>
      <c r="K17" s="14">
        <v>3</v>
      </c>
      <c r="L17" s="14">
        <v>3</v>
      </c>
      <c r="M17" s="14">
        <v>3</v>
      </c>
      <c r="N17" s="14">
        <v>17</v>
      </c>
      <c r="O17" s="14">
        <v>2</v>
      </c>
      <c r="P17" s="14">
        <v>1</v>
      </c>
      <c r="Q17" s="14">
        <v>0</v>
      </c>
      <c r="R17" s="12">
        <f t="shared" si="3"/>
        <v>47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Q18">B19+B20+B21</f>
        <v>109884</v>
      </c>
      <c r="C18" s="18">
        <f t="shared" si="5"/>
        <v>20103</v>
      </c>
      <c r="D18" s="18">
        <f t="shared" si="5"/>
        <v>58803</v>
      </c>
      <c r="E18" s="18">
        <f t="shared" si="5"/>
        <v>19748</v>
      </c>
      <c r="F18" s="18">
        <f t="shared" si="5"/>
        <v>69346</v>
      </c>
      <c r="G18" s="18">
        <f t="shared" si="5"/>
        <v>14590</v>
      </c>
      <c r="H18" s="18">
        <f t="shared" si="5"/>
        <v>67909</v>
      </c>
      <c r="I18" s="18">
        <f t="shared" si="5"/>
        <v>106652</v>
      </c>
      <c r="J18" s="18">
        <f t="shared" si="5"/>
        <v>14120</v>
      </c>
      <c r="K18" s="18">
        <f t="shared" si="5"/>
        <v>74770</v>
      </c>
      <c r="L18" s="18">
        <f t="shared" si="5"/>
        <v>67031</v>
      </c>
      <c r="M18" s="18">
        <f t="shared" si="5"/>
        <v>106396</v>
      </c>
      <c r="N18" s="18">
        <f t="shared" si="5"/>
        <v>102280</v>
      </c>
      <c r="O18" s="18">
        <f t="shared" si="5"/>
        <v>38624</v>
      </c>
      <c r="P18" s="18">
        <f t="shared" si="5"/>
        <v>24549</v>
      </c>
      <c r="Q18" s="18">
        <f t="shared" si="5"/>
        <v>0</v>
      </c>
      <c r="R18" s="12">
        <f t="shared" si="3"/>
        <v>894805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54896</v>
      </c>
      <c r="C19" s="14">
        <v>9996</v>
      </c>
      <c r="D19" s="14">
        <v>31214</v>
      </c>
      <c r="E19" s="14">
        <v>11547</v>
      </c>
      <c r="F19" s="14">
        <v>33472</v>
      </c>
      <c r="G19" s="14">
        <v>7546</v>
      </c>
      <c r="H19" s="14">
        <v>33756</v>
      </c>
      <c r="I19" s="14">
        <v>54365</v>
      </c>
      <c r="J19" s="14">
        <v>7814</v>
      </c>
      <c r="K19" s="14">
        <v>40553</v>
      </c>
      <c r="L19" s="14">
        <v>34310</v>
      </c>
      <c r="M19" s="14">
        <v>55168</v>
      </c>
      <c r="N19" s="14">
        <v>52044</v>
      </c>
      <c r="O19" s="14">
        <v>19524</v>
      </c>
      <c r="P19" s="14">
        <v>12070</v>
      </c>
      <c r="Q19" s="14">
        <v>0</v>
      </c>
      <c r="R19" s="12">
        <f t="shared" si="3"/>
        <v>458275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52881</v>
      </c>
      <c r="C20" s="14">
        <v>9734</v>
      </c>
      <c r="D20" s="14">
        <v>26252</v>
      </c>
      <c r="E20" s="14">
        <v>7776</v>
      </c>
      <c r="F20" s="14">
        <v>34721</v>
      </c>
      <c r="G20" s="14">
        <v>6715</v>
      </c>
      <c r="H20" s="14">
        <v>32690</v>
      </c>
      <c r="I20" s="14">
        <v>49566</v>
      </c>
      <c r="J20" s="14">
        <v>6070</v>
      </c>
      <c r="K20" s="14">
        <v>32989</v>
      </c>
      <c r="L20" s="14">
        <v>31483</v>
      </c>
      <c r="M20" s="14">
        <v>49460</v>
      </c>
      <c r="N20" s="14">
        <v>48473</v>
      </c>
      <c r="O20" s="14">
        <v>18343</v>
      </c>
      <c r="P20" s="14">
        <v>12027</v>
      </c>
      <c r="Q20" s="14">
        <v>0</v>
      </c>
      <c r="R20" s="12">
        <f t="shared" si="3"/>
        <v>419180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2107</v>
      </c>
      <c r="C21" s="14">
        <v>373</v>
      </c>
      <c r="D21" s="14">
        <v>1337</v>
      </c>
      <c r="E21" s="14">
        <v>425</v>
      </c>
      <c r="F21" s="14">
        <v>1153</v>
      </c>
      <c r="G21" s="14">
        <v>329</v>
      </c>
      <c r="H21" s="14">
        <v>1463</v>
      </c>
      <c r="I21" s="14">
        <v>2721</v>
      </c>
      <c r="J21" s="14">
        <v>236</v>
      </c>
      <c r="K21" s="14">
        <v>1228</v>
      </c>
      <c r="L21" s="14">
        <v>1238</v>
      </c>
      <c r="M21" s="14">
        <v>1768</v>
      </c>
      <c r="N21" s="14">
        <v>1763</v>
      </c>
      <c r="O21" s="14">
        <v>757</v>
      </c>
      <c r="P21" s="14">
        <v>452</v>
      </c>
      <c r="Q21" s="14">
        <v>0</v>
      </c>
      <c r="R21" s="12">
        <f t="shared" si="3"/>
        <v>17350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6" ref="B22:Q22">B23+B24</f>
        <v>85570</v>
      </c>
      <c r="C22" s="14">
        <f t="shared" si="6"/>
        <v>18177</v>
      </c>
      <c r="D22" s="14">
        <f t="shared" si="6"/>
        <v>58980</v>
      </c>
      <c r="E22" s="14">
        <f t="shared" si="6"/>
        <v>18198</v>
      </c>
      <c r="F22" s="14">
        <f t="shared" si="6"/>
        <v>81257</v>
      </c>
      <c r="G22" s="14">
        <f t="shared" si="6"/>
        <v>19398</v>
      </c>
      <c r="H22" s="14">
        <f t="shared" si="6"/>
        <v>77573</v>
      </c>
      <c r="I22" s="14">
        <f t="shared" si="6"/>
        <v>121290</v>
      </c>
      <c r="J22" s="14">
        <f t="shared" si="6"/>
        <v>14285</v>
      </c>
      <c r="K22" s="14">
        <f t="shared" si="6"/>
        <v>71561</v>
      </c>
      <c r="L22" s="14">
        <f t="shared" si="6"/>
        <v>64651</v>
      </c>
      <c r="M22" s="14">
        <f t="shared" si="6"/>
        <v>78697</v>
      </c>
      <c r="N22" s="14">
        <f t="shared" si="6"/>
        <v>60561</v>
      </c>
      <c r="O22" s="14">
        <f t="shared" si="6"/>
        <v>19640</v>
      </c>
      <c r="P22" s="14">
        <f t="shared" si="6"/>
        <v>12593</v>
      </c>
      <c r="Q22" s="14">
        <f t="shared" si="6"/>
        <v>0</v>
      </c>
      <c r="R22" s="12">
        <f t="shared" si="3"/>
        <v>802431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63961</v>
      </c>
      <c r="C23" s="14">
        <v>13375</v>
      </c>
      <c r="D23" s="14">
        <v>48465</v>
      </c>
      <c r="E23" s="14">
        <v>14955</v>
      </c>
      <c r="F23" s="14">
        <v>60949</v>
      </c>
      <c r="G23" s="14">
        <v>15580</v>
      </c>
      <c r="H23" s="14">
        <v>60258</v>
      </c>
      <c r="I23" s="14">
        <v>96595</v>
      </c>
      <c r="J23" s="14">
        <v>12120</v>
      </c>
      <c r="K23" s="14">
        <v>58402</v>
      </c>
      <c r="L23" s="14">
        <v>50884</v>
      </c>
      <c r="M23" s="14">
        <v>62123</v>
      </c>
      <c r="N23" s="14">
        <v>49191</v>
      </c>
      <c r="O23" s="14">
        <v>15891</v>
      </c>
      <c r="P23" s="14">
        <v>9748</v>
      </c>
      <c r="Q23" s="14">
        <v>0</v>
      </c>
      <c r="R23" s="12">
        <f t="shared" si="3"/>
        <v>632497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21609</v>
      </c>
      <c r="C24" s="14">
        <v>4802</v>
      </c>
      <c r="D24" s="14">
        <v>10515</v>
      </c>
      <c r="E24" s="14">
        <v>3243</v>
      </c>
      <c r="F24" s="14">
        <v>20308</v>
      </c>
      <c r="G24" s="14">
        <v>3818</v>
      </c>
      <c r="H24" s="14">
        <v>17315</v>
      </c>
      <c r="I24" s="14">
        <v>24695</v>
      </c>
      <c r="J24" s="14">
        <v>2165</v>
      </c>
      <c r="K24" s="14">
        <v>13159</v>
      </c>
      <c r="L24" s="14">
        <v>13767</v>
      </c>
      <c r="M24" s="14">
        <v>16574</v>
      </c>
      <c r="N24" s="14">
        <v>11370</v>
      </c>
      <c r="O24" s="14">
        <v>3749</v>
      </c>
      <c r="P24" s="14">
        <v>2845</v>
      </c>
      <c r="Q24" s="14">
        <v>0</v>
      </c>
      <c r="R24" s="12">
        <f t="shared" si="3"/>
        <v>169934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8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0" ht="18.75" customHeight="1">
      <c r="A28" s="55" t="s">
        <v>59</v>
      </c>
      <c r="B28" s="56">
        <f>B29+B30</f>
        <v>832262.5466</v>
      </c>
      <c r="C28" s="56">
        <f>C29+C30</f>
        <v>188128.098</v>
      </c>
      <c r="D28" s="56">
        <f>D29+D30</f>
        <v>557617.327</v>
      </c>
      <c r="E28" s="56">
        <f aca="true" t="shared" si="7" ref="E28:Q28">E29+E30</f>
        <v>210789.722</v>
      </c>
      <c r="F28" s="56">
        <f t="shared" si="7"/>
        <v>693773.1220000001</v>
      </c>
      <c r="G28" s="56">
        <f t="shared" si="7"/>
        <v>203989.1472</v>
      </c>
      <c r="H28" s="56">
        <f t="shared" si="7"/>
        <v>719615.6137999999</v>
      </c>
      <c r="I28" s="56">
        <f t="shared" si="7"/>
        <v>919078.5036</v>
      </c>
      <c r="J28" s="56">
        <f t="shared" si="7"/>
        <v>141424.785</v>
      </c>
      <c r="K28" s="56">
        <f t="shared" si="7"/>
        <v>656101.7074000001</v>
      </c>
      <c r="L28" s="56">
        <f t="shared" si="7"/>
        <v>709259.9559999999</v>
      </c>
      <c r="M28" s="56">
        <f t="shared" si="7"/>
        <v>922047.3774</v>
      </c>
      <c r="N28" s="56">
        <f t="shared" si="7"/>
        <v>843281.3264</v>
      </c>
      <c r="O28" s="56">
        <f t="shared" si="7"/>
        <v>435257.3508</v>
      </c>
      <c r="P28" s="56">
        <f t="shared" si="7"/>
        <v>250307.5488</v>
      </c>
      <c r="Q28" s="56">
        <f t="shared" si="7"/>
        <v>0</v>
      </c>
      <c r="R28" s="56">
        <f>SUM(B28:Q28)</f>
        <v>8282934.132</v>
      </c>
      <c r="T28" s="62"/>
    </row>
    <row r="29" spans="1:18" ht="18.75" customHeight="1">
      <c r="A29" s="54" t="s">
        <v>38</v>
      </c>
      <c r="B29" s="52">
        <f aca="true" t="shared" si="8" ref="B29:Q29">B26*B7</f>
        <v>827958.2766</v>
      </c>
      <c r="C29" s="52">
        <f>C26*C7</f>
        <v>186922.168</v>
      </c>
      <c r="D29" s="52">
        <f>D26*D7</f>
        <v>550843.557</v>
      </c>
      <c r="E29" s="52">
        <f t="shared" si="8"/>
        <v>209565.222</v>
      </c>
      <c r="F29" s="52">
        <f t="shared" si="8"/>
        <v>681465.9720000001</v>
      </c>
      <c r="G29" s="52">
        <f t="shared" si="8"/>
        <v>203989.1472</v>
      </c>
      <c r="H29" s="52">
        <f t="shared" si="8"/>
        <v>701377.1438</v>
      </c>
      <c r="I29" s="52">
        <f t="shared" si="8"/>
        <v>914218.2036</v>
      </c>
      <c r="J29" s="52">
        <f t="shared" si="8"/>
        <v>141424.785</v>
      </c>
      <c r="K29" s="52">
        <f t="shared" si="8"/>
        <v>652428.8974</v>
      </c>
      <c r="L29" s="52">
        <f t="shared" si="8"/>
        <v>690585.6059999999</v>
      </c>
      <c r="M29" s="52">
        <f t="shared" si="8"/>
        <v>899585.6274</v>
      </c>
      <c r="N29" s="52">
        <f t="shared" si="8"/>
        <v>824598.2064</v>
      </c>
      <c r="O29" s="52">
        <f t="shared" si="8"/>
        <v>421170.4608</v>
      </c>
      <c r="P29" s="52">
        <f t="shared" si="8"/>
        <v>246138.8688</v>
      </c>
      <c r="Q29" s="52">
        <f t="shared" si="8"/>
        <v>0</v>
      </c>
      <c r="R29" s="53">
        <f>SUM(B29:Q29)</f>
        <v>8152272.142</v>
      </c>
    </row>
    <row r="30" spans="1:29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18683.12</v>
      </c>
      <c r="O30" s="52">
        <v>14086.89</v>
      </c>
      <c r="P30" s="52">
        <v>4168.68</v>
      </c>
      <c r="Q30" s="52">
        <v>0</v>
      </c>
      <c r="R30" s="53">
        <f>SUM(B30:Q30)</f>
        <v>130661.98999999999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9"/>
    </row>
    <row r="32" spans="1:18" ht="18.75" customHeight="1">
      <c r="A32" s="2" t="s">
        <v>57</v>
      </c>
      <c r="B32" s="25">
        <f aca="true" t="shared" si="9" ref="B32:R32">+B33+B35+B42+B43+B44-B45</f>
        <v>-78423.31999999999</v>
      </c>
      <c r="C32" s="25">
        <f>+C33+C35+C42+C43+C44-C45</f>
        <v>-14759.36</v>
      </c>
      <c r="D32" s="25">
        <f>+D33+D35+D42+D43+D44-D45</f>
        <v>-58078.39</v>
      </c>
      <c r="E32" s="25">
        <f t="shared" si="9"/>
        <v>-24647.18</v>
      </c>
      <c r="F32" s="25">
        <f t="shared" si="9"/>
        <v>-74691.41</v>
      </c>
      <c r="G32" s="25">
        <f t="shared" si="9"/>
        <v>-33271.83</v>
      </c>
      <c r="H32" s="25">
        <f t="shared" si="9"/>
        <v>-63421.86</v>
      </c>
      <c r="I32" s="25">
        <f t="shared" si="9"/>
        <v>-98616.87</v>
      </c>
      <c r="J32" s="25">
        <f t="shared" si="9"/>
        <v>-12676.4</v>
      </c>
      <c r="K32" s="25">
        <f t="shared" si="9"/>
        <v>-73820.90000000001</v>
      </c>
      <c r="L32" s="25">
        <f t="shared" si="9"/>
        <v>-84843.48999999999</v>
      </c>
      <c r="M32" s="25">
        <f t="shared" si="9"/>
        <v>-84934.85</v>
      </c>
      <c r="N32" s="25">
        <f t="shared" si="9"/>
        <v>-69374.31999999999</v>
      </c>
      <c r="O32" s="25">
        <f t="shared" si="9"/>
        <v>-30613.1</v>
      </c>
      <c r="P32" s="25">
        <f t="shared" si="9"/>
        <v>-31740.629999999997</v>
      </c>
      <c r="Q32" s="25">
        <f t="shared" si="9"/>
        <v>0</v>
      </c>
      <c r="R32" s="25">
        <f t="shared" si="9"/>
        <v>-833913.9099999999</v>
      </c>
    </row>
    <row r="33" spans="1:18" ht="18.75" customHeight="1">
      <c r="A33" s="17" t="s">
        <v>60</v>
      </c>
      <c r="B33" s="26">
        <f>+B34</f>
        <v>-63455.1</v>
      </c>
      <c r="C33" s="26">
        <f>+C34</f>
        <v>-12246.4</v>
      </c>
      <c r="D33" s="26">
        <f>+D34</f>
        <v>-53083.5</v>
      </c>
      <c r="E33" s="26">
        <f aca="true" t="shared" si="10" ref="E33:R33">+E34</f>
        <v>-20373.4</v>
      </c>
      <c r="F33" s="26">
        <f t="shared" si="10"/>
        <v>-51385</v>
      </c>
      <c r="G33" s="26">
        <f t="shared" si="10"/>
        <v>-11287.5</v>
      </c>
      <c r="H33" s="26">
        <f t="shared" si="10"/>
        <v>-47205.4</v>
      </c>
      <c r="I33" s="26">
        <f t="shared" si="10"/>
        <v>-84808.9</v>
      </c>
      <c r="J33" s="26">
        <f t="shared" si="10"/>
        <v>-12676.4</v>
      </c>
      <c r="K33" s="26">
        <f t="shared" si="10"/>
        <v>-66422.1</v>
      </c>
      <c r="L33" s="26">
        <f t="shared" si="10"/>
        <v>-55246.4</v>
      </c>
      <c r="M33" s="26">
        <f t="shared" si="10"/>
        <v>-51832.2</v>
      </c>
      <c r="N33" s="26">
        <f t="shared" si="10"/>
        <v>-47562.3</v>
      </c>
      <c r="O33" s="26">
        <f t="shared" si="10"/>
        <v>-29850.6</v>
      </c>
      <c r="P33" s="26">
        <f t="shared" si="10"/>
        <v>-22781.4</v>
      </c>
      <c r="Q33" s="26">
        <f t="shared" si="10"/>
        <v>0</v>
      </c>
      <c r="R33" s="26">
        <f t="shared" si="10"/>
        <v>-630216.6</v>
      </c>
    </row>
    <row r="34" spans="1:29" ht="18.75" customHeight="1">
      <c r="A34" s="13" t="s">
        <v>39</v>
      </c>
      <c r="B34" s="20">
        <f aca="true" t="shared" si="11" ref="B34:G34">ROUND(-B9*$F$3,2)</f>
        <v>-63455.1</v>
      </c>
      <c r="C34" s="20">
        <f t="shared" si="11"/>
        <v>-12246.4</v>
      </c>
      <c r="D34" s="20">
        <f t="shared" si="11"/>
        <v>-53083.5</v>
      </c>
      <c r="E34" s="20">
        <f t="shared" si="11"/>
        <v>-20373.4</v>
      </c>
      <c r="F34" s="20">
        <f t="shared" si="11"/>
        <v>-51385</v>
      </c>
      <c r="G34" s="20">
        <f t="shared" si="11"/>
        <v>-11287.5</v>
      </c>
      <c r="H34" s="20">
        <f aca="true" t="shared" si="12" ref="H34:Q34">ROUND(-H9*$F$3,2)</f>
        <v>-47205.4</v>
      </c>
      <c r="I34" s="20">
        <f t="shared" si="12"/>
        <v>-84808.9</v>
      </c>
      <c r="J34" s="20">
        <f t="shared" si="12"/>
        <v>-12676.4</v>
      </c>
      <c r="K34" s="20">
        <f>ROUND(-K9*$F$3,2)</f>
        <v>-66422.1</v>
      </c>
      <c r="L34" s="20">
        <f>ROUND(-L9*$F$3,2)</f>
        <v>-55246.4</v>
      </c>
      <c r="M34" s="20">
        <f>ROUND(-M9*$F$3,2)</f>
        <v>-51832.2</v>
      </c>
      <c r="N34" s="20">
        <f>ROUND(-N9*$F$3,2)</f>
        <v>-47562.3</v>
      </c>
      <c r="O34" s="20">
        <f t="shared" si="12"/>
        <v>-29850.6</v>
      </c>
      <c r="P34" s="20">
        <f t="shared" si="12"/>
        <v>-22781.4</v>
      </c>
      <c r="Q34" s="20">
        <f t="shared" si="12"/>
        <v>0</v>
      </c>
      <c r="R34" s="44">
        <f>SUM(B34:Q34)</f>
        <v>-630216.6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3" ref="B35:M35">SUM(B36:B41)</f>
        <v>-14968.22</v>
      </c>
      <c r="C35" s="26">
        <f>SUM(C36:C41)</f>
        <v>-2512.96</v>
      </c>
      <c r="D35" s="26">
        <f>SUM(D36:D41)</f>
        <v>-4994.89</v>
      </c>
      <c r="E35" s="26">
        <f t="shared" si="13"/>
        <v>-4273.78</v>
      </c>
      <c r="F35" s="26">
        <f t="shared" si="13"/>
        <v>-10999.26</v>
      </c>
      <c r="G35" s="26">
        <f t="shared" si="13"/>
        <v>-21984.33</v>
      </c>
      <c r="H35" s="26">
        <f t="shared" si="13"/>
        <v>-11475.91</v>
      </c>
      <c r="I35" s="26">
        <f t="shared" si="13"/>
        <v>-16773.57</v>
      </c>
      <c r="J35" s="26">
        <f t="shared" si="13"/>
        <v>0</v>
      </c>
      <c r="K35" s="26">
        <f t="shared" si="13"/>
        <v>-9774.06</v>
      </c>
      <c r="L35" s="26">
        <f t="shared" si="13"/>
        <v>-10922.74</v>
      </c>
      <c r="M35" s="26">
        <f t="shared" si="13"/>
        <v>-20746.27</v>
      </c>
      <c r="N35" s="26">
        <f>SUM(N36:N41)</f>
        <v>-16689.76</v>
      </c>
      <c r="O35" s="26">
        <f>SUM(O36:O41)</f>
        <v>-7475.21</v>
      </c>
      <c r="P35" s="26">
        <f>SUM(P36:P41)</f>
        <v>-4790.55</v>
      </c>
      <c r="Q35" s="26">
        <f>SUM(Q36:Q41)</f>
        <v>-248252.93</v>
      </c>
      <c r="R35" s="26">
        <f>SUM(B35:Q35)</f>
        <v>-406634.44</v>
      </c>
    </row>
    <row r="36" spans="1:29" ht="18.75" customHeight="1">
      <c r="A36" s="13" t="s">
        <v>41</v>
      </c>
      <c r="B36" s="24">
        <v>-14968.22</v>
      </c>
      <c r="C36" s="24">
        <v>-2512.96</v>
      </c>
      <c r="D36" s="24">
        <v>-4994.89</v>
      </c>
      <c r="E36" s="24">
        <v>-4273.78</v>
      </c>
      <c r="F36" s="24">
        <v>-8849.26</v>
      </c>
      <c r="G36" s="24">
        <v>-21984.33</v>
      </c>
      <c r="H36" s="24">
        <v>-11475.91</v>
      </c>
      <c r="I36" s="24">
        <v>-16773.57</v>
      </c>
      <c r="J36" s="24">
        <v>0</v>
      </c>
      <c r="K36" s="24">
        <v>-9774.06</v>
      </c>
      <c r="L36" s="24">
        <v>-10922.74</v>
      </c>
      <c r="M36" s="24">
        <v>-20746.27</v>
      </c>
      <c r="N36" s="24">
        <v>-16689.76</v>
      </c>
      <c r="O36" s="24">
        <v>-7475.21</v>
      </c>
      <c r="P36" s="24">
        <v>-4790.55</v>
      </c>
      <c r="Q36" s="24">
        <v>-248252.93</v>
      </c>
      <c r="R36" s="24">
        <f>SUM(B36:Q36)</f>
        <v>-404484.44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aca="true" t="shared" si="14" ref="R37:R46">SUM(B37:Q37)</f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-2150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14"/>
        <v>-2150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1">
        <f t="shared" si="14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14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98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127989.65</v>
      </c>
      <c r="R42" s="24">
        <f t="shared" si="14"/>
        <v>127989.65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99</v>
      </c>
      <c r="B43" s="27">
        <v>0</v>
      </c>
      <c r="C43" s="27">
        <v>0</v>
      </c>
      <c r="D43" s="27">
        <v>0</v>
      </c>
      <c r="E43" s="27">
        <v>0</v>
      </c>
      <c r="F43" s="27">
        <v>-32533.15</v>
      </c>
      <c r="G43" s="27">
        <v>0</v>
      </c>
      <c r="H43" s="27">
        <v>-4740.55</v>
      </c>
      <c r="I43" s="27">
        <v>2965.6</v>
      </c>
      <c r="J43" s="27">
        <v>0</v>
      </c>
      <c r="K43" s="27">
        <v>2375.26</v>
      </c>
      <c r="L43" s="27">
        <v>-26386.79</v>
      </c>
      <c r="M43" s="27">
        <v>-12356.38</v>
      </c>
      <c r="N43" s="27">
        <v>-5122.26</v>
      </c>
      <c r="O43" s="27">
        <v>6712.71</v>
      </c>
      <c r="P43" s="27">
        <v>-6767.25</v>
      </c>
      <c r="Q43" s="27">
        <v>0</v>
      </c>
      <c r="R43" s="24">
        <f t="shared" si="14"/>
        <v>-75852.81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8" t="s">
        <v>47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-17121.4</v>
      </c>
      <c r="R44" s="20">
        <f t="shared" si="14"/>
        <v>-17121.4</v>
      </c>
      <c r="S44"/>
      <c r="T44"/>
      <c r="U44"/>
      <c r="V44"/>
    </row>
    <row r="45" spans="1:22" ht="18.75" customHeight="1">
      <c r="A45" s="68" t="s">
        <v>48</v>
      </c>
      <c r="B45" s="24">
        <v>0</v>
      </c>
      <c r="C45" s="24">
        <v>0</v>
      </c>
      <c r="D45" s="24">
        <v>0</v>
      </c>
      <c r="E45" s="24">
        <v>0</v>
      </c>
      <c r="F45" s="24">
        <v>-20226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-7712.44</v>
      </c>
      <c r="M45" s="24">
        <v>0</v>
      </c>
      <c r="N45" s="24">
        <v>0</v>
      </c>
      <c r="O45" s="24">
        <v>0</v>
      </c>
      <c r="P45" s="24">
        <v>-2598.57</v>
      </c>
      <c r="Q45" s="24">
        <v>-137384.68</v>
      </c>
      <c r="R45" s="20">
        <f t="shared" si="14"/>
        <v>-167921.69</v>
      </c>
      <c r="S45"/>
      <c r="T45"/>
      <c r="U45"/>
      <c r="V45"/>
    </row>
    <row r="46" spans="1:29" ht="15.75">
      <c r="A46" s="2" t="s">
        <v>49</v>
      </c>
      <c r="B46" s="29">
        <f aca="true" t="shared" si="15" ref="B46:Q46">+B28+B32</f>
        <v>753839.2266</v>
      </c>
      <c r="C46" s="29">
        <f t="shared" si="15"/>
        <v>173368.738</v>
      </c>
      <c r="D46" s="29">
        <f t="shared" si="15"/>
        <v>499538.93700000003</v>
      </c>
      <c r="E46" s="29">
        <f t="shared" si="15"/>
        <v>186142.54200000002</v>
      </c>
      <c r="F46" s="29">
        <f t="shared" si="15"/>
        <v>619081.712</v>
      </c>
      <c r="G46" s="29">
        <f t="shared" si="15"/>
        <v>170717.3172</v>
      </c>
      <c r="H46" s="29">
        <f t="shared" si="15"/>
        <v>656193.7538</v>
      </c>
      <c r="I46" s="29">
        <f t="shared" si="15"/>
        <v>820461.6336000001</v>
      </c>
      <c r="J46" s="29">
        <f t="shared" si="15"/>
        <v>128748.38500000001</v>
      </c>
      <c r="K46" s="29">
        <f t="shared" si="15"/>
        <v>582280.8074</v>
      </c>
      <c r="L46" s="29">
        <f t="shared" si="15"/>
        <v>624416.4659999999</v>
      </c>
      <c r="M46" s="29">
        <f t="shared" si="15"/>
        <v>837112.5274</v>
      </c>
      <c r="N46" s="29">
        <f t="shared" si="15"/>
        <v>773907.0064000001</v>
      </c>
      <c r="O46" s="29">
        <f t="shared" si="15"/>
        <v>404644.25080000004</v>
      </c>
      <c r="P46" s="29">
        <f t="shared" si="15"/>
        <v>218566.91879999998</v>
      </c>
      <c r="Q46" s="29">
        <f t="shared" si="15"/>
        <v>0</v>
      </c>
      <c r="R46" s="29">
        <f t="shared" si="14"/>
        <v>7449020.222000001</v>
      </c>
      <c r="S46" s="65"/>
      <c r="T46" s="67"/>
      <c r="U46"/>
      <c r="V46"/>
      <c r="W46"/>
      <c r="X46"/>
      <c r="Y46"/>
      <c r="Z46"/>
      <c r="AA46"/>
      <c r="AB46"/>
      <c r="AC46"/>
    </row>
    <row r="47" spans="1:22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5"/>
      <c r="R47" s="46"/>
      <c r="S47" s="67"/>
      <c r="T47" s="63"/>
      <c r="U47" s="65"/>
      <c r="V47"/>
    </row>
    <row r="48" spans="1:20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T48" s="64"/>
    </row>
    <row r="49" spans="1:20" ht="18.75" customHeight="1">
      <c r="A49" s="2" t="s">
        <v>50</v>
      </c>
      <c r="B49" s="35">
        <f>SUM(B50:B64)</f>
        <v>753839.23</v>
      </c>
      <c r="C49" s="35">
        <f aca="true" t="shared" si="16" ref="C49:Q49">SUM(C50:C64)</f>
        <v>173368.74</v>
      </c>
      <c r="D49" s="35">
        <f t="shared" si="16"/>
        <v>499538.94</v>
      </c>
      <c r="E49" s="35">
        <f t="shared" si="16"/>
        <v>186142.54</v>
      </c>
      <c r="F49" s="35">
        <f t="shared" si="16"/>
        <v>619081.71</v>
      </c>
      <c r="G49" s="35">
        <f t="shared" si="16"/>
        <v>170717.32</v>
      </c>
      <c r="H49" s="35">
        <f t="shared" si="16"/>
        <v>656193.75</v>
      </c>
      <c r="I49" s="35">
        <f t="shared" si="16"/>
        <v>820461.63</v>
      </c>
      <c r="J49" s="35">
        <f t="shared" si="16"/>
        <v>128748.39</v>
      </c>
      <c r="K49" s="35">
        <f t="shared" si="16"/>
        <v>582280.81</v>
      </c>
      <c r="L49" s="35">
        <f t="shared" si="16"/>
        <v>624416.47</v>
      </c>
      <c r="M49" s="35">
        <f t="shared" si="16"/>
        <v>837112.53</v>
      </c>
      <c r="N49" s="35">
        <f t="shared" si="16"/>
        <v>773907.01</v>
      </c>
      <c r="O49" s="35">
        <f t="shared" si="16"/>
        <v>404644.25</v>
      </c>
      <c r="P49" s="35">
        <f t="shared" si="16"/>
        <v>218566.92</v>
      </c>
      <c r="Q49" s="35">
        <f t="shared" si="16"/>
        <v>0</v>
      </c>
      <c r="R49" s="29">
        <f>SUM(R50:R64)</f>
        <v>7449020.24</v>
      </c>
      <c r="T49" s="64"/>
    </row>
    <row r="50" spans="1:21" ht="18.75" customHeight="1">
      <c r="A50" s="17" t="s">
        <v>81</v>
      </c>
      <c r="B50" s="35">
        <v>753839.23</v>
      </c>
      <c r="C50" s="34">
        <v>0</v>
      </c>
      <c r="D50" s="35">
        <v>499538.94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9">
        <f>SUM(B50:P50)</f>
        <v>1253378.17</v>
      </c>
      <c r="S50"/>
      <c r="T50" s="64"/>
      <c r="U50" s="65"/>
    </row>
    <row r="51" spans="1:19" ht="18.75" customHeight="1">
      <c r="A51" s="17" t="s">
        <v>82</v>
      </c>
      <c r="B51" s="34">
        <v>0</v>
      </c>
      <c r="C51" s="35">
        <v>173368.74</v>
      </c>
      <c r="D51" s="34">
        <v>0</v>
      </c>
      <c r="E51" s="35">
        <v>186142.54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9">
        <f aca="true" t="shared" si="17" ref="R51:R63">SUM(B51:P51)</f>
        <v>359511.28</v>
      </c>
      <c r="S51"/>
    </row>
    <row r="52" spans="1:20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f>619081.71</f>
        <v>619081.71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6">
        <f t="shared" si="17"/>
        <v>619081.71</v>
      </c>
      <c r="T52"/>
    </row>
    <row r="53" spans="1:21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170717.32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9">
        <f t="shared" si="17"/>
        <v>170717.32</v>
      </c>
      <c r="U53"/>
    </row>
    <row r="54" spans="1:22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f>642695.83+13497.92</f>
        <v>656193.75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6">
        <f t="shared" si="17"/>
        <v>656193.75</v>
      </c>
      <c r="V54"/>
    </row>
    <row r="55" spans="1:23" ht="18.75" customHeight="1">
      <c r="A55" s="17" t="s">
        <v>51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820461.63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9">
        <f t="shared" si="17"/>
        <v>820461.63</v>
      </c>
      <c r="W55"/>
    </row>
    <row r="56" spans="1:23" ht="18.75" customHeight="1">
      <c r="A56" s="17" t="s">
        <v>79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128748.39</v>
      </c>
      <c r="K56" s="34">
        <v>0</v>
      </c>
      <c r="L56" s="34">
        <v>0</v>
      </c>
      <c r="M56" s="34"/>
      <c r="N56" s="34"/>
      <c r="O56" s="34"/>
      <c r="P56" s="34"/>
      <c r="Q56" s="34">
        <v>0</v>
      </c>
      <c r="R56" s="29">
        <f t="shared" si="17"/>
        <v>128748.39</v>
      </c>
      <c r="W56"/>
    </row>
    <row r="57" spans="1:24" ht="18.75" customHeight="1">
      <c r="A57" s="17" t="s">
        <v>80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582280.81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29">
        <f t="shared" si="17"/>
        <v>582280.81</v>
      </c>
      <c r="X57"/>
    </row>
    <row r="58" spans="1:25" ht="18.75" customHeight="1">
      <c r="A58" s="17" t="s">
        <v>85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f>624416.47</f>
        <v>624416.47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29">
        <f t="shared" si="17"/>
        <v>624416.47</v>
      </c>
      <c r="Y58"/>
    </row>
    <row r="59" spans="1:26" ht="18.75" customHeight="1">
      <c r="A59" s="17" t="s">
        <v>86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f>827007.16+10105.37</f>
        <v>837112.53</v>
      </c>
      <c r="N59" s="34">
        <v>0</v>
      </c>
      <c r="O59" s="34">
        <v>0</v>
      </c>
      <c r="P59" s="34">
        <v>0</v>
      </c>
      <c r="Q59" s="34">
        <v>0</v>
      </c>
      <c r="R59" s="29">
        <f t="shared" si="17"/>
        <v>837112.53</v>
      </c>
      <c r="S59"/>
      <c r="Z59"/>
    </row>
    <row r="60" spans="1:27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f>760346.15+13560.86</f>
        <v>773907.01</v>
      </c>
      <c r="O60" s="34">
        <v>0</v>
      </c>
      <c r="P60" s="34">
        <v>0</v>
      </c>
      <c r="Q60" s="34">
        <v>0</v>
      </c>
      <c r="R60" s="29">
        <f t="shared" si="17"/>
        <v>773907.01</v>
      </c>
      <c r="T60"/>
      <c r="AA60"/>
    </row>
    <row r="61" spans="1:28" ht="18.75" customHeight="1">
      <c r="A61" s="17" t="s">
        <v>87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404644.25</v>
      </c>
      <c r="P61" s="34">
        <v>0</v>
      </c>
      <c r="Q61" s="34">
        <v>0</v>
      </c>
      <c r="R61" s="29">
        <f t="shared" si="17"/>
        <v>404644.25</v>
      </c>
      <c r="U61"/>
      <c r="AB61"/>
    </row>
    <row r="62" spans="1:29" ht="18.75" customHeight="1">
      <c r="A62" s="17" t="s">
        <v>88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f>218566.92</f>
        <v>218566.92</v>
      </c>
      <c r="Q62" s="34">
        <v>0</v>
      </c>
      <c r="R62" s="29">
        <f t="shared" si="17"/>
        <v>218566.92</v>
      </c>
      <c r="S62"/>
      <c r="V62"/>
      <c r="AC62"/>
    </row>
    <row r="63" spans="1:29" ht="18.75" customHeight="1">
      <c r="A63" s="17" t="s">
        <v>89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6">
        <v>0</v>
      </c>
      <c r="R63" s="29">
        <f t="shared" si="17"/>
        <v>0</v>
      </c>
      <c r="S63"/>
      <c r="V63"/>
      <c r="AC63"/>
    </row>
    <row r="64" spans="1:29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1"/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/>
      <c r="P65" s="72"/>
      <c r="Q65" s="72"/>
      <c r="R65" s="72"/>
    </row>
    <row r="66" spans="1:18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spans="1:18" ht="18.75" customHeight="1">
      <c r="A67" s="2" t="s">
        <v>76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9"/>
    </row>
    <row r="68" spans="1:19" ht="18.75" customHeight="1">
      <c r="A68" s="17" t="s">
        <v>83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42">
        <v>0</v>
      </c>
      <c r="R68" s="29"/>
      <c r="S68"/>
    </row>
    <row r="69" spans="1:19" ht="18.75" customHeight="1">
      <c r="A69" s="17" t="s">
        <v>84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42">
        <v>0</v>
      </c>
      <c r="R69" s="29"/>
      <c r="S69"/>
    </row>
    <row r="70" spans="1:20" ht="18.75" customHeight="1">
      <c r="A70" s="17" t="s">
        <v>52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42">
        <v>0</v>
      </c>
      <c r="R70" s="26"/>
      <c r="T70"/>
    </row>
    <row r="71" spans="1:21" ht="18.75" customHeight="1">
      <c r="A71" s="17" t="s">
        <v>53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42">
        <v>0</v>
      </c>
      <c r="R71" s="29"/>
      <c r="U71"/>
    </row>
    <row r="72" spans="1:22" ht="18.75" customHeight="1">
      <c r="A72" s="17" t="s">
        <v>54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42">
        <v>0</v>
      </c>
      <c r="R72" s="26"/>
      <c r="V72"/>
    </row>
    <row r="73" spans="1:23" ht="18.75" customHeight="1">
      <c r="A73" s="17" t="s">
        <v>55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42">
        <v>0</v>
      </c>
      <c r="R73" s="29"/>
      <c r="W73"/>
    </row>
    <row r="74" spans="1:24" ht="18.75" customHeight="1">
      <c r="A74" s="17" t="s">
        <v>77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42">
        <v>0</v>
      </c>
      <c r="R74" s="29"/>
      <c r="X74"/>
    </row>
    <row r="75" spans="1:24" ht="18.75" customHeight="1">
      <c r="A75" s="17" t="s">
        <v>78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42">
        <v>0</v>
      </c>
      <c r="R75" s="29"/>
      <c r="X75"/>
    </row>
    <row r="76" spans="1:25" ht="18.75" customHeight="1">
      <c r="A76" s="17" t="s">
        <v>90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42">
        <v>0</v>
      </c>
      <c r="R76" s="26"/>
      <c r="Y76"/>
    </row>
    <row r="77" spans="1:26" ht="18.75" customHeight="1">
      <c r="A77" s="17" t="s">
        <v>91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42">
        <v>0</v>
      </c>
      <c r="R77" s="29"/>
      <c r="S77"/>
      <c r="Z77"/>
    </row>
    <row r="78" spans="1:27" ht="18.75" customHeight="1">
      <c r="A78" s="17" t="s">
        <v>56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42">
        <v>0</v>
      </c>
      <c r="R78" s="26"/>
      <c r="T78"/>
      <c r="AA78"/>
    </row>
    <row r="79" spans="1:28" ht="18.75" customHeight="1">
      <c r="A79" s="17" t="s">
        <v>92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42">
        <v>0</v>
      </c>
      <c r="R79" s="57"/>
      <c r="U79"/>
      <c r="AB79"/>
    </row>
    <row r="80" spans="1:28" ht="18.75" customHeight="1">
      <c r="A80" s="17" t="s">
        <v>93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42">
        <v>0</v>
      </c>
      <c r="R80" s="57"/>
      <c r="U80"/>
      <c r="AB80"/>
    </row>
    <row r="81" spans="1:28" ht="18.75" customHeight="1">
      <c r="A81" s="17" t="s">
        <v>94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57"/>
      <c r="U81"/>
      <c r="AB81"/>
    </row>
    <row r="82" spans="1:29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7"/>
      <c r="R82" s="48"/>
      <c r="S82"/>
      <c r="V82"/>
      <c r="AC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7" ht="15.75">
      <c r="A84" s="70" t="s">
        <v>100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69"/>
    </row>
    <row r="85" spans="1:14" ht="14.25">
      <c r="A85" s="80" t="s">
        <v>101</v>
      </c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P84"/>
    <mergeCell ref="A65:R65"/>
    <mergeCell ref="A1:R1"/>
    <mergeCell ref="A2:R2"/>
    <mergeCell ref="A4:A6"/>
    <mergeCell ref="R4:R6"/>
    <mergeCell ref="B4:Q4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2019-07-18T21:06:22Z</dcterms:modified>
  <cp:category/>
  <cp:version/>
  <cp:contentType/>
  <cp:contentStatus/>
</cp:coreProperties>
</file>