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<sst xmlns="http://schemas.openxmlformats.org/spreadsheetml/2006/main" count="104" uniqueCount="98">
  <si>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</si>
  <si>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</si>
  <si>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</si>
  <si>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</si>
  <si>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</si>
  <si>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</si>
  <si>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</si>
  <si>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</si>
  <si>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</si>
  <si>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</si>
  <si>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</si>
  <si>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</si>
  <si>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</si>
  <si>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</si>
  <si>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</si>
  <si>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</si>
  <si>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</si>
  <si>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</si>
  <si>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</si>
  <si>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</si>
  <si>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</si>
  <si>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</si>
  <si>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</si>
  <si>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</si>
  <si>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</si>
  <si>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</si>
  <si>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</si>
  <si>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</si>
  <si>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</si>
  <si>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</si>
  <si>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</si>
  <si>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</si>
  <si>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</si>
  <si>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</si>
  <si>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</si>
  <si>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</si>
  <si>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</si>
  <si>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</si>
  <si>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</si>
  <si>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</si>
  <si>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</si>
  <si>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</si>
  <si>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</si>
  <si>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</si>
  <si>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</si>
  <si>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</si>
  <si>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</si>
  <si>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</si>
  <si>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</si>
  <si>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</si>
  <si>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</si>
  <si>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</si>
  <si>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</si>
  <si>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</si>
  <si>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</si>
  <si>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</si>
  <si>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</si>
  <si>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</si>
  <si>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</si>
  <si>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</si>
  <si>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</si>
  <si>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</si>
  <si>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</si>
  <si>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</si>
  <si>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</si>
  <si>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</si>
  <si>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</si>
  <si>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</si>
  <si>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</si>
  <si>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</si>
  <si>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</si>
  <si>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</si>
  <si>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</si>
  <si>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</si>
  <si>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</si>
  <si>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</si>
  <si>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</si>
  <si>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</si>
  <si>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</si>
  <si>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</si>
  <si>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</si>
  <si>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</si>
  <si>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</si>
  <si>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</si>
  <si>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</si>
  <si>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</si>
  <si>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</si>
  <si>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</si>
  <si>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</si>
  <si>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</si>
  <si>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</si>
  <si>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</si>
  <si>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</si>
  <si>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</si>
  <si>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</si>
  <si>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</si>
  <si>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</si>
  <si>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11/07/19 - VENCIMENTO 18/07/19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</si>
</sst>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367944</v>
      </c>
      <c r="C7" s="10">
        <f>C8+C18+C22</f>
        <v>72708</v>
      </c>
      <c r="D7" s="10">
        <f>D8+D18+D22</f>
        <v>240676</v>
      </c>
      <c r="E7" s="10">
        <f t="shared" si="0"/>
        <v>76405</v>
      </c>
      <c r="F7" s="10">
        <f t="shared" si="0"/>
        <v>327636</v>
      </c>
      <c r="G7" s="10">
        <f t="shared" si="0"/>
        <v>64943</v>
      </c>
      <c r="H7" s="10">
        <f t="shared" si="0"/>
        <v>291770</v>
      </c>
      <c r="I7" s="10">
        <f t="shared" si="0"/>
        <v>463447</v>
      </c>
      <c r="J7" s="10">
        <f t="shared" si="0"/>
        <v>57936</v>
      </c>
      <c r="K7" s="10">
        <f t="shared" si="0"/>
        <v>287676</v>
      </c>
      <c r="L7" s="10">
        <f t="shared" si="0"/>
        <v>266238</v>
      </c>
      <c r="M7" s="10">
        <f t="shared" si="0"/>
        <v>396513</v>
      </c>
      <c r="N7" s="10">
        <f t="shared" si="0"/>
        <v>326248</v>
      </c>
      <c r="O7" s="10">
        <f t="shared" si="0"/>
        <v>133406</v>
      </c>
      <c r="P7" s="10">
        <f t="shared" si="0"/>
        <v>88279</v>
      </c>
      <c r="Q7" s="10">
        <f>+Q8+Q18+Q22</f>
        <v>3461825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172097</v>
      </c>
      <c r="C8" s="12">
        <f>+C9+C10+C14</f>
        <v>34034</v>
      </c>
      <c r="D8" s="12">
        <f>+D9+D10+D14</f>
        <v>121225</v>
      </c>
      <c r="E8" s="12">
        <f t="shared" si="1"/>
        <v>38118</v>
      </c>
      <c r="F8" s="12">
        <f t="shared" si="1"/>
        <v>177343</v>
      </c>
      <c r="G8" s="12">
        <f t="shared" si="1"/>
        <v>30763</v>
      </c>
      <c r="H8" s="12">
        <f t="shared" si="1"/>
        <v>148072</v>
      </c>
      <c r="I8" s="12">
        <f t="shared" si="1"/>
        <v>236457</v>
      </c>
      <c r="J8" s="12">
        <f t="shared" si="1"/>
        <v>29157</v>
      </c>
      <c r="K8" s="12">
        <f t="shared" si="1"/>
        <v>139643</v>
      </c>
      <c r="L8" s="12">
        <f t="shared" si="1"/>
        <v>132696</v>
      </c>
      <c r="M8" s="12">
        <f t="shared" si="1"/>
        <v>207018</v>
      </c>
      <c r="N8" s="12">
        <f t="shared" si="1"/>
        <v>160457</v>
      </c>
      <c r="O8" s="12">
        <f t="shared" si="1"/>
        <v>73043</v>
      </c>
      <c r="P8" s="12">
        <f t="shared" si="1"/>
        <v>51338</v>
      </c>
      <c r="Q8" s="12">
        <f>SUM(B8:P8)</f>
        <v>1751461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14243</v>
      </c>
      <c r="C9" s="14">
        <v>2678</v>
      </c>
      <c r="D9" s="14">
        <v>12098</v>
      </c>
      <c r="E9" s="14">
        <v>4673</v>
      </c>
      <c r="F9" s="14">
        <v>11311</v>
      </c>
      <c r="G9" s="14">
        <v>2533</v>
      </c>
      <c r="H9" s="14">
        <v>10508</v>
      </c>
      <c r="I9" s="14">
        <v>18540</v>
      </c>
      <c r="J9" s="14">
        <v>3020</v>
      </c>
      <c r="K9" s="14">
        <v>14865</v>
      </c>
      <c r="L9" s="14">
        <v>12941</v>
      </c>
      <c r="M9" s="14">
        <v>11555</v>
      </c>
      <c r="N9" s="14">
        <v>11053</v>
      </c>
      <c r="O9" s="14">
        <v>6874</v>
      </c>
      <c r="P9" s="14">
        <v>4953</v>
      </c>
      <c r="Q9" s="12">
        <f aca="true" t="shared" si="2" ref="Q9:Q17">SUM(B9:P9)</f>
        <v>141845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150078</v>
      </c>
      <c r="C10" s="14">
        <f t="shared" si="3"/>
        <v>29807</v>
      </c>
      <c r="D10" s="14">
        <f t="shared" si="3"/>
        <v>103783</v>
      </c>
      <c r="E10" s="14">
        <f t="shared" si="3"/>
        <v>31885</v>
      </c>
      <c r="F10" s="14">
        <f t="shared" si="3"/>
        <v>158330</v>
      </c>
      <c r="G10" s="14">
        <f t="shared" si="3"/>
        <v>26858</v>
      </c>
      <c r="H10" s="14">
        <f t="shared" si="3"/>
        <v>130686</v>
      </c>
      <c r="I10" s="14">
        <f t="shared" si="3"/>
        <v>206056</v>
      </c>
      <c r="J10" s="14">
        <f t="shared" si="3"/>
        <v>24938</v>
      </c>
      <c r="K10" s="14">
        <f t="shared" si="3"/>
        <v>118783</v>
      </c>
      <c r="L10" s="14">
        <f t="shared" si="3"/>
        <v>113881</v>
      </c>
      <c r="M10" s="14">
        <f t="shared" si="3"/>
        <v>185804</v>
      </c>
      <c r="N10" s="14">
        <f t="shared" si="3"/>
        <v>141520</v>
      </c>
      <c r="O10" s="14">
        <f t="shared" si="3"/>
        <v>63185</v>
      </c>
      <c r="P10" s="14">
        <f t="shared" si="3"/>
        <v>44554</v>
      </c>
      <c r="Q10" s="12">
        <f t="shared" si="2"/>
        <v>1530148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71320</v>
      </c>
      <c r="C11" s="14">
        <v>14265</v>
      </c>
      <c r="D11" s="14">
        <v>49708</v>
      </c>
      <c r="E11" s="14">
        <v>16657</v>
      </c>
      <c r="F11" s="14">
        <v>73238</v>
      </c>
      <c r="G11" s="14">
        <v>12859</v>
      </c>
      <c r="H11" s="14">
        <v>60981</v>
      </c>
      <c r="I11" s="14">
        <v>98178</v>
      </c>
      <c r="J11" s="14">
        <v>12533</v>
      </c>
      <c r="K11" s="14">
        <v>59000</v>
      </c>
      <c r="L11" s="14">
        <v>54293</v>
      </c>
      <c r="M11" s="14">
        <v>90874</v>
      </c>
      <c r="N11" s="14">
        <v>67953</v>
      </c>
      <c r="O11" s="14">
        <v>29446</v>
      </c>
      <c r="P11" s="14">
        <v>20215</v>
      </c>
      <c r="Q11" s="12">
        <f t="shared" si="2"/>
        <v>731520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75053</v>
      </c>
      <c r="C12" s="14">
        <v>14815</v>
      </c>
      <c r="D12" s="14">
        <v>50501</v>
      </c>
      <c r="E12" s="14">
        <v>14278</v>
      </c>
      <c r="F12" s="14">
        <v>81804</v>
      </c>
      <c r="G12" s="14">
        <v>13093</v>
      </c>
      <c r="H12" s="14">
        <v>65954</v>
      </c>
      <c r="I12" s="14">
        <v>100803</v>
      </c>
      <c r="J12" s="14">
        <v>11693</v>
      </c>
      <c r="K12" s="14">
        <v>56727</v>
      </c>
      <c r="L12" s="14">
        <v>56665</v>
      </c>
      <c r="M12" s="14">
        <v>91128</v>
      </c>
      <c r="N12" s="14">
        <v>70282</v>
      </c>
      <c r="O12" s="14">
        <v>32100</v>
      </c>
      <c r="P12" s="14">
        <v>23227</v>
      </c>
      <c r="Q12" s="12">
        <f t="shared" si="2"/>
        <v>758123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3705</v>
      </c>
      <c r="C13" s="14">
        <v>727</v>
      </c>
      <c r="D13" s="14">
        <v>3574</v>
      </c>
      <c r="E13" s="14">
        <v>950</v>
      </c>
      <c r="F13" s="14">
        <v>3288</v>
      </c>
      <c r="G13" s="14">
        <v>906</v>
      </c>
      <c r="H13" s="14">
        <v>3751</v>
      </c>
      <c r="I13" s="14">
        <v>7075</v>
      </c>
      <c r="J13" s="14">
        <v>712</v>
      </c>
      <c r="K13" s="14">
        <v>3056</v>
      </c>
      <c r="L13" s="14">
        <v>2923</v>
      </c>
      <c r="M13" s="14">
        <v>3802</v>
      </c>
      <c r="N13" s="14">
        <v>3285</v>
      </c>
      <c r="O13" s="14">
        <v>1639</v>
      </c>
      <c r="P13" s="14">
        <v>1112</v>
      </c>
      <c r="Q13" s="12">
        <f t="shared" si="2"/>
        <v>40505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7776</v>
      </c>
      <c r="C14" s="14">
        <f t="shared" si="4"/>
        <v>1549</v>
      </c>
      <c r="D14" s="14">
        <f t="shared" si="4"/>
        <v>5344</v>
      </c>
      <c r="E14" s="14">
        <f t="shared" si="4"/>
        <v>1560</v>
      </c>
      <c r="F14" s="14">
        <f t="shared" si="4"/>
        <v>7702</v>
      </c>
      <c r="G14" s="14">
        <f t="shared" si="4"/>
        <v>1372</v>
      </c>
      <c r="H14" s="14">
        <f t="shared" si="4"/>
        <v>6878</v>
      </c>
      <c r="I14" s="14">
        <f t="shared" si="4"/>
        <v>11861</v>
      </c>
      <c r="J14" s="14">
        <f t="shared" si="4"/>
        <v>1199</v>
      </c>
      <c r="K14" s="14">
        <f t="shared" si="4"/>
        <v>5995</v>
      </c>
      <c r="L14" s="14">
        <f t="shared" si="4"/>
        <v>5874</v>
      </c>
      <c r="M14" s="14">
        <f t="shared" si="4"/>
        <v>9659</v>
      </c>
      <c r="N14" s="14">
        <f t="shared" si="4"/>
        <v>7884</v>
      </c>
      <c r="O14" s="14">
        <f t="shared" si="4"/>
        <v>2984</v>
      </c>
      <c r="P14" s="14">
        <f t="shared" si="4"/>
        <v>1831</v>
      </c>
      <c r="Q14" s="12">
        <f t="shared" si="2"/>
        <v>79468</v>
      </c>
    </row>
    <row r="15" spans="1:28" ht="18.75" customHeight="1">
      <c r="A15" s="15" t="s">
        <v>13</v>
      </c>
      <c r="B15" s="14">
        <v>7771</v>
      </c>
      <c r="C15" s="14">
        <v>1545</v>
      </c>
      <c r="D15" s="14">
        <v>5341</v>
      </c>
      <c r="E15" s="14">
        <v>1560</v>
      </c>
      <c r="F15" s="14">
        <v>7693</v>
      </c>
      <c r="G15" s="14">
        <v>1371</v>
      </c>
      <c r="H15" s="14">
        <v>6876</v>
      </c>
      <c r="I15" s="14">
        <v>11842</v>
      </c>
      <c r="J15" s="14">
        <v>1197</v>
      </c>
      <c r="K15" s="14">
        <v>5986</v>
      </c>
      <c r="L15" s="14">
        <v>5867</v>
      </c>
      <c r="M15" s="14">
        <v>9651</v>
      </c>
      <c r="N15" s="14">
        <v>7869</v>
      </c>
      <c r="O15" s="14">
        <v>2977</v>
      </c>
      <c r="P15" s="14">
        <v>1825</v>
      </c>
      <c r="Q15" s="12">
        <f t="shared" si="2"/>
        <v>79371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1</v>
      </c>
      <c r="C16" s="14">
        <v>2</v>
      </c>
      <c r="D16" s="14">
        <v>1</v>
      </c>
      <c r="E16" s="14">
        <v>0</v>
      </c>
      <c r="F16" s="14">
        <v>4</v>
      </c>
      <c r="G16" s="14">
        <v>0</v>
      </c>
      <c r="H16" s="14">
        <v>2</v>
      </c>
      <c r="I16" s="14">
        <v>9</v>
      </c>
      <c r="J16" s="14">
        <v>2</v>
      </c>
      <c r="K16" s="14">
        <v>4</v>
      </c>
      <c r="L16" s="14">
        <v>4</v>
      </c>
      <c r="M16" s="14">
        <v>6</v>
      </c>
      <c r="N16" s="14">
        <v>5</v>
      </c>
      <c r="O16" s="14">
        <v>5</v>
      </c>
      <c r="P16" s="14">
        <v>6</v>
      </c>
      <c r="Q16" s="12">
        <f t="shared" si="2"/>
        <v>51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2</v>
      </c>
      <c r="D17" s="14">
        <v>2</v>
      </c>
      <c r="E17" s="14">
        <v>0</v>
      </c>
      <c r="F17" s="14">
        <v>5</v>
      </c>
      <c r="G17" s="14">
        <v>1</v>
      </c>
      <c r="H17" s="14">
        <v>0</v>
      </c>
      <c r="I17" s="14">
        <v>10</v>
      </c>
      <c r="J17" s="14">
        <v>0</v>
      </c>
      <c r="K17" s="14">
        <v>5</v>
      </c>
      <c r="L17" s="14">
        <v>3</v>
      </c>
      <c r="M17" s="14">
        <v>2</v>
      </c>
      <c r="N17" s="14">
        <v>10</v>
      </c>
      <c r="O17" s="14">
        <v>2</v>
      </c>
      <c r="P17" s="14">
        <v>0</v>
      </c>
      <c r="Q17" s="12">
        <f t="shared" si="2"/>
        <v>46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109968</v>
      </c>
      <c r="C18" s="18">
        <f t="shared" si="5"/>
        <v>20488</v>
      </c>
      <c r="D18" s="18">
        <f t="shared" si="5"/>
        <v>59683</v>
      </c>
      <c r="E18" s="18">
        <f t="shared" si="5"/>
        <v>19955</v>
      </c>
      <c r="F18" s="18">
        <f t="shared" si="5"/>
        <v>69952</v>
      </c>
      <c r="G18" s="18">
        <f t="shared" si="5"/>
        <v>14724</v>
      </c>
      <c r="H18" s="18">
        <f t="shared" si="5"/>
        <v>67975</v>
      </c>
      <c r="I18" s="18">
        <f t="shared" si="5"/>
        <v>105872</v>
      </c>
      <c r="J18" s="18">
        <f t="shared" si="5"/>
        <v>14300</v>
      </c>
      <c r="K18" s="18">
        <f t="shared" si="5"/>
        <v>76976</v>
      </c>
      <c r="L18" s="18">
        <f t="shared" si="5"/>
        <v>68516</v>
      </c>
      <c r="M18" s="18">
        <f t="shared" si="5"/>
        <v>108941</v>
      </c>
      <c r="N18" s="18">
        <f t="shared" si="5"/>
        <v>103771</v>
      </c>
      <c r="O18" s="18">
        <f t="shared" si="5"/>
        <v>39619</v>
      </c>
      <c r="P18" s="18">
        <f t="shared" si="5"/>
        <v>24556</v>
      </c>
      <c r="Q18" s="12">
        <f aca="true" t="shared" si="6" ref="Q18:Q24">SUM(B18:P18)</f>
        <v>905296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54282</v>
      </c>
      <c r="C19" s="14">
        <v>10227</v>
      </c>
      <c r="D19" s="14">
        <v>31025</v>
      </c>
      <c r="E19" s="14">
        <v>11675</v>
      </c>
      <c r="F19" s="14">
        <v>33420</v>
      </c>
      <c r="G19" s="14">
        <v>7551</v>
      </c>
      <c r="H19" s="14">
        <v>33156</v>
      </c>
      <c r="I19" s="14">
        <v>53550</v>
      </c>
      <c r="J19" s="14">
        <v>7980</v>
      </c>
      <c r="K19" s="14">
        <v>41388</v>
      </c>
      <c r="L19" s="14">
        <v>34775</v>
      </c>
      <c r="M19" s="14">
        <v>55804</v>
      </c>
      <c r="N19" s="14">
        <v>52291</v>
      </c>
      <c r="O19" s="14">
        <v>19933</v>
      </c>
      <c r="P19" s="14">
        <v>12020</v>
      </c>
      <c r="Q19" s="12">
        <f t="shared" si="6"/>
        <v>459077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53561</v>
      </c>
      <c r="C20" s="14">
        <v>9862</v>
      </c>
      <c r="D20" s="14">
        <v>27237</v>
      </c>
      <c r="E20" s="14">
        <v>7811</v>
      </c>
      <c r="F20" s="14">
        <v>35294</v>
      </c>
      <c r="G20" s="14">
        <v>6838</v>
      </c>
      <c r="H20" s="14">
        <v>33356</v>
      </c>
      <c r="I20" s="14">
        <v>49582</v>
      </c>
      <c r="J20" s="14">
        <v>6078</v>
      </c>
      <c r="K20" s="14">
        <v>34214</v>
      </c>
      <c r="L20" s="14">
        <v>32382</v>
      </c>
      <c r="M20" s="14">
        <v>51264</v>
      </c>
      <c r="N20" s="14">
        <v>49492</v>
      </c>
      <c r="O20" s="14">
        <v>18854</v>
      </c>
      <c r="P20" s="14">
        <v>12071</v>
      </c>
      <c r="Q20" s="12">
        <f t="shared" si="6"/>
        <v>427896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2125</v>
      </c>
      <c r="C21" s="14">
        <v>399</v>
      </c>
      <c r="D21" s="14">
        <v>1421</v>
      </c>
      <c r="E21" s="14">
        <v>469</v>
      </c>
      <c r="F21" s="14">
        <v>1238</v>
      </c>
      <c r="G21" s="14">
        <v>335</v>
      </c>
      <c r="H21" s="14">
        <v>1463</v>
      </c>
      <c r="I21" s="14">
        <v>2740</v>
      </c>
      <c r="J21" s="14">
        <v>242</v>
      </c>
      <c r="K21" s="14">
        <v>1374</v>
      </c>
      <c r="L21" s="14">
        <v>1359</v>
      </c>
      <c r="M21" s="14">
        <v>1873</v>
      </c>
      <c r="N21" s="14">
        <v>1988</v>
      </c>
      <c r="O21" s="14">
        <v>832</v>
      </c>
      <c r="P21" s="14">
        <v>465</v>
      </c>
      <c r="Q21" s="12">
        <f t="shared" si="6"/>
        <v>18323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85879</v>
      </c>
      <c r="C22" s="14">
        <f t="shared" si="7"/>
        <v>18186</v>
      </c>
      <c r="D22" s="14">
        <f t="shared" si="7"/>
        <v>59768</v>
      </c>
      <c r="E22" s="14">
        <f t="shared" si="7"/>
        <v>18332</v>
      </c>
      <c r="F22" s="14">
        <f t="shared" si="7"/>
        <v>80341</v>
      </c>
      <c r="G22" s="14">
        <f t="shared" si="7"/>
        <v>19456</v>
      </c>
      <c r="H22" s="14">
        <f t="shared" si="7"/>
        <v>75723</v>
      </c>
      <c r="I22" s="14">
        <f t="shared" si="7"/>
        <v>121118</v>
      </c>
      <c r="J22" s="14">
        <f t="shared" si="7"/>
        <v>14479</v>
      </c>
      <c r="K22" s="14">
        <f t="shared" si="7"/>
        <v>71057</v>
      </c>
      <c r="L22" s="14">
        <f t="shared" si="7"/>
        <v>65026</v>
      </c>
      <c r="M22" s="14">
        <f t="shared" si="7"/>
        <v>80554</v>
      </c>
      <c r="N22" s="14">
        <f t="shared" si="7"/>
        <v>62020</v>
      </c>
      <c r="O22" s="14">
        <f t="shared" si="7"/>
        <v>20744</v>
      </c>
      <c r="P22" s="14">
        <f t="shared" si="7"/>
        <v>12385</v>
      </c>
      <c r="Q22" s="12">
        <f t="shared" si="6"/>
        <v>805068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64496</v>
      </c>
      <c r="C23" s="14">
        <v>13431</v>
      </c>
      <c r="D23" s="14">
        <v>49372</v>
      </c>
      <c r="E23" s="14">
        <v>15073</v>
      </c>
      <c r="F23" s="14">
        <v>60225</v>
      </c>
      <c r="G23" s="14">
        <v>15589</v>
      </c>
      <c r="H23" s="14">
        <v>59121</v>
      </c>
      <c r="I23" s="14">
        <v>97465</v>
      </c>
      <c r="J23" s="14">
        <v>12379</v>
      </c>
      <c r="K23" s="14">
        <v>58289</v>
      </c>
      <c r="L23" s="14">
        <v>51103</v>
      </c>
      <c r="M23" s="14">
        <v>63906</v>
      </c>
      <c r="N23" s="14">
        <v>50534</v>
      </c>
      <c r="O23" s="14">
        <v>16950</v>
      </c>
      <c r="P23" s="14">
        <v>9537</v>
      </c>
      <c r="Q23" s="12">
        <f t="shared" si="6"/>
        <v>637470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21383</v>
      </c>
      <c r="C24" s="14">
        <v>4755</v>
      </c>
      <c r="D24" s="14">
        <v>10396</v>
      </c>
      <c r="E24" s="14">
        <v>3259</v>
      </c>
      <c r="F24" s="14">
        <v>20116</v>
      </c>
      <c r="G24" s="14">
        <v>3867</v>
      </c>
      <c r="H24" s="14">
        <v>16602</v>
      </c>
      <c r="I24" s="14">
        <v>23653</v>
      </c>
      <c r="J24" s="14">
        <v>2100</v>
      </c>
      <c r="K24" s="14">
        <v>12768</v>
      </c>
      <c r="L24" s="14">
        <v>13923</v>
      </c>
      <c r="M24" s="14">
        <v>16648</v>
      </c>
      <c r="N24" s="14">
        <v>11486</v>
      </c>
      <c r="O24" s="14">
        <v>3794</v>
      </c>
      <c r="P24" s="14">
        <v>2848</v>
      </c>
      <c r="Q24" s="12">
        <f t="shared" si="6"/>
        <v>167598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831331.9988000001</v>
      </c>
      <c r="C28" s="56">
        <f>C29+C30</f>
        <v>189286.98440000002</v>
      </c>
      <c r="D28" s="56">
        <f>D29+D30</f>
        <v>564059.0480000001</v>
      </c>
      <c r="E28" s="56">
        <f aca="true" t="shared" si="8" ref="E28:P28">E29+E30</f>
        <v>211934.209</v>
      </c>
      <c r="F28" s="56">
        <f t="shared" si="8"/>
        <v>689858.398</v>
      </c>
      <c r="G28" s="56">
        <f t="shared" si="8"/>
        <v>202700.09159999999</v>
      </c>
      <c r="H28" s="56">
        <f t="shared" si="8"/>
        <v>711104.6889999999</v>
      </c>
      <c r="I28" s="56">
        <f t="shared" si="8"/>
        <v>912196.8366</v>
      </c>
      <c r="J28" s="56">
        <f t="shared" si="8"/>
        <v>145129.68</v>
      </c>
      <c r="K28" s="56">
        <f t="shared" si="8"/>
        <v>661357.6812000001</v>
      </c>
      <c r="L28" s="56">
        <f t="shared" si="8"/>
        <v>716351.029</v>
      </c>
      <c r="M28" s="56">
        <f t="shared" si="8"/>
        <v>930777.0399000001</v>
      </c>
      <c r="N28" s="56">
        <f t="shared" si="8"/>
        <v>855313.4912</v>
      </c>
      <c r="O28" s="56">
        <f t="shared" si="8"/>
        <v>445548.5752</v>
      </c>
      <c r="P28" s="56">
        <f t="shared" si="8"/>
        <v>248401.3614</v>
      </c>
      <c r="Q28" s="56">
        <f>SUM(B28:P28)</f>
        <v>8315351.1133</v>
      </c>
      <c r="S28" s="62"/>
    </row>
    <row r="29" spans="1:17" ht="18.75" customHeight="1">
      <c r="A29" s="54" t="s">
        <v>38</v>
      </c>
      <c r="B29" s="52">
        <f aca="true" t="shared" si="9" ref="B29:P29">B26*B7</f>
        <v>827027.7288</v>
      </c>
      <c r="C29" s="52">
        <f>C26*C7</f>
        <v>188081.05440000002</v>
      </c>
      <c r="D29" s="52">
        <f>D26*D7</f>
        <v>557285.278</v>
      </c>
      <c r="E29" s="52">
        <f t="shared" si="9"/>
        <v>210709.709</v>
      </c>
      <c r="F29" s="52">
        <f t="shared" si="9"/>
        <v>677551.248</v>
      </c>
      <c r="G29" s="52">
        <f t="shared" si="9"/>
        <v>202700.09159999999</v>
      </c>
      <c r="H29" s="52">
        <f t="shared" si="9"/>
        <v>692866.2189999999</v>
      </c>
      <c r="I29" s="52">
        <f t="shared" si="9"/>
        <v>907336.5366</v>
      </c>
      <c r="J29" s="52">
        <f t="shared" si="9"/>
        <v>145129.68</v>
      </c>
      <c r="K29" s="52">
        <f t="shared" si="9"/>
        <v>657684.8712</v>
      </c>
      <c r="L29" s="52">
        <f t="shared" si="9"/>
        <v>697676.679</v>
      </c>
      <c r="M29" s="52">
        <f t="shared" si="9"/>
        <v>908926.7499</v>
      </c>
      <c r="N29" s="52">
        <f t="shared" si="9"/>
        <v>836630.3712</v>
      </c>
      <c r="O29" s="52">
        <f t="shared" si="9"/>
        <v>431461.6852</v>
      </c>
      <c r="P29" s="52">
        <f t="shared" si="9"/>
        <v>244232.6814</v>
      </c>
      <c r="Q29" s="53">
        <f>SUM(B29:P29)</f>
        <v>8185300.5833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-61244.9</v>
      </c>
      <c r="C32" s="25">
        <f>+C33+C35+C42+C43+C44-C45</f>
        <v>-11515.4</v>
      </c>
      <c r="D32" s="25">
        <f>+D33+D35+D42+D43+D44-D45</f>
        <v>-52021.4</v>
      </c>
      <c r="E32" s="25">
        <f t="shared" si="10"/>
        <v>-20093.9</v>
      </c>
      <c r="F32" s="25">
        <f t="shared" si="10"/>
        <v>-48637.3</v>
      </c>
      <c r="G32" s="25">
        <f t="shared" si="10"/>
        <v>-10891.9</v>
      </c>
      <c r="H32" s="25">
        <f t="shared" si="10"/>
        <v>-45184.4</v>
      </c>
      <c r="I32" s="25">
        <f t="shared" si="10"/>
        <v>-79722</v>
      </c>
      <c r="J32" s="25">
        <f t="shared" si="10"/>
        <v>-12986</v>
      </c>
      <c r="K32" s="25">
        <f t="shared" si="10"/>
        <v>-63919.5</v>
      </c>
      <c r="L32" s="25">
        <f t="shared" si="10"/>
        <v>-55646.3</v>
      </c>
      <c r="M32" s="25">
        <f t="shared" si="10"/>
        <v>-49686.5</v>
      </c>
      <c r="N32" s="25">
        <f t="shared" si="10"/>
        <v>-47527.9</v>
      </c>
      <c r="O32" s="25">
        <f t="shared" si="10"/>
        <v>-29558.2</v>
      </c>
      <c r="P32" s="25">
        <f t="shared" si="10"/>
        <v>-21297.9</v>
      </c>
      <c r="Q32" s="25">
        <f t="shared" si="10"/>
        <v>-609933.5</v>
      </c>
    </row>
    <row r="33" spans="1:17" ht="18.75" customHeight="1">
      <c r="A33" s="17" t="s">
        <v>62</v>
      </c>
      <c r="B33" s="26">
        <f>+B34</f>
        <v>-61244.9</v>
      </c>
      <c r="C33" s="26">
        <f>+C34</f>
        <v>-11515.4</v>
      </c>
      <c r="D33" s="26">
        <f>+D34</f>
        <v>-52021.4</v>
      </c>
      <c r="E33" s="26">
        <f aca="true" t="shared" si="11" ref="E33:Q33">+E34</f>
        <v>-20093.9</v>
      </c>
      <c r="F33" s="26">
        <f t="shared" si="11"/>
        <v>-48637.3</v>
      </c>
      <c r="G33" s="26">
        <f t="shared" si="11"/>
        <v>-10891.9</v>
      </c>
      <c r="H33" s="26">
        <f t="shared" si="11"/>
        <v>-45184.4</v>
      </c>
      <c r="I33" s="26">
        <f t="shared" si="11"/>
        <v>-79722</v>
      </c>
      <c r="J33" s="26">
        <f t="shared" si="11"/>
        <v>-12986</v>
      </c>
      <c r="K33" s="26">
        <f t="shared" si="11"/>
        <v>-63919.5</v>
      </c>
      <c r="L33" s="26">
        <f t="shared" si="11"/>
        <v>-55646.3</v>
      </c>
      <c r="M33" s="26">
        <f t="shared" si="11"/>
        <v>-49686.5</v>
      </c>
      <c r="N33" s="26">
        <f t="shared" si="11"/>
        <v>-47527.9</v>
      </c>
      <c r="O33" s="26">
        <f t="shared" si="11"/>
        <v>-29558.2</v>
      </c>
      <c r="P33" s="26">
        <f t="shared" si="11"/>
        <v>-21297.9</v>
      </c>
      <c r="Q33" s="26">
        <f t="shared" si="11"/>
        <v>-609933.5</v>
      </c>
    </row>
    <row r="34" spans="1:28" ht="18.75" customHeight="1">
      <c r="A34" s="13" t="s">
        <v>39</v>
      </c>
      <c r="B34" s="20">
        <f aca="true" t="shared" si="12" ref="B34:G34">ROUND(-B9*$F$3,2)</f>
        <v>-61244.9</v>
      </c>
      <c r="C34" s="20">
        <f t="shared" si="12"/>
        <v>-11515.4</v>
      </c>
      <c r="D34" s="20">
        <f t="shared" si="12"/>
        <v>-52021.4</v>
      </c>
      <c r="E34" s="20">
        <f t="shared" si="12"/>
        <v>-20093.9</v>
      </c>
      <c r="F34" s="20">
        <f t="shared" si="12"/>
        <v>-48637.3</v>
      </c>
      <c r="G34" s="20">
        <f t="shared" si="12"/>
        <v>-10891.9</v>
      </c>
      <c r="H34" s="20">
        <f aca="true" t="shared" si="13" ref="H34:P34">ROUND(-H9*$F$3,2)</f>
        <v>-45184.4</v>
      </c>
      <c r="I34" s="20">
        <f t="shared" si="13"/>
        <v>-79722</v>
      </c>
      <c r="J34" s="20">
        <f t="shared" si="13"/>
        <v>-12986</v>
      </c>
      <c r="K34" s="20">
        <f>ROUND(-K9*$F$3,2)</f>
        <v>-63919.5</v>
      </c>
      <c r="L34" s="20">
        <f>ROUND(-L9*$F$3,2)</f>
        <v>-55646.3</v>
      </c>
      <c r="M34" s="20">
        <f>ROUND(-M9*$F$3,2)</f>
        <v>-49686.5</v>
      </c>
      <c r="N34" s="20">
        <f>ROUND(-N9*$F$3,2)</f>
        <v>-47527.9</v>
      </c>
      <c r="O34" s="20">
        <f t="shared" si="13"/>
        <v>-29558.2</v>
      </c>
      <c r="P34" s="20">
        <f t="shared" si="13"/>
        <v>-21297.9</v>
      </c>
      <c r="Q34" s="44">
        <f aca="true" t="shared" si="14" ref="Q34:Q45">SUM(B34:P34)</f>
        <v>-609933.5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770087.0988</v>
      </c>
      <c r="C46" s="29">
        <f t="shared" si="16"/>
        <v>177771.58440000002</v>
      </c>
      <c r="D46" s="29">
        <f t="shared" si="16"/>
        <v>512037.64800000004</v>
      </c>
      <c r="E46" s="29">
        <f t="shared" si="16"/>
        <v>191840.309</v>
      </c>
      <c r="F46" s="29">
        <f t="shared" si="16"/>
        <v>641221.098</v>
      </c>
      <c r="G46" s="29">
        <f t="shared" si="16"/>
        <v>191808.1916</v>
      </c>
      <c r="H46" s="29">
        <f t="shared" si="16"/>
        <v>665920.2889999999</v>
      </c>
      <c r="I46" s="29">
        <f t="shared" si="16"/>
        <v>832474.8366</v>
      </c>
      <c r="J46" s="29">
        <f t="shared" si="16"/>
        <v>132143.68</v>
      </c>
      <c r="K46" s="29">
        <f t="shared" si="16"/>
        <v>597438.1812000001</v>
      </c>
      <c r="L46" s="29">
        <f t="shared" si="16"/>
        <v>660704.7289999999</v>
      </c>
      <c r="M46" s="29">
        <f t="shared" si="16"/>
        <v>881090.5399000001</v>
      </c>
      <c r="N46" s="29">
        <f t="shared" si="16"/>
        <v>807785.5912</v>
      </c>
      <c r="O46" s="29">
        <f t="shared" si="16"/>
        <v>415990.3752</v>
      </c>
      <c r="P46" s="29">
        <f t="shared" si="16"/>
        <v>227103.4614</v>
      </c>
      <c r="Q46" s="29">
        <f>SUM(B46:P46)</f>
        <v>7705417.613300001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770087.1</v>
      </c>
      <c r="C49" s="35">
        <f aca="true" t="shared" si="17" ref="C49:P49">SUM(C50:C64)</f>
        <v>177771.58</v>
      </c>
      <c r="D49" s="35">
        <f t="shared" si="17"/>
        <v>512037.65</v>
      </c>
      <c r="E49" s="35">
        <f t="shared" si="17"/>
        <v>191840.31</v>
      </c>
      <c r="F49" s="35">
        <f t="shared" si="17"/>
        <v>641221.1</v>
      </c>
      <c r="G49" s="35">
        <f t="shared" si="17"/>
        <v>191808.19</v>
      </c>
      <c r="H49" s="35">
        <f t="shared" si="17"/>
        <v>665920.29</v>
      </c>
      <c r="I49" s="35">
        <f t="shared" si="17"/>
        <v>832474.84</v>
      </c>
      <c r="J49" s="35">
        <f t="shared" si="17"/>
        <v>132143.68</v>
      </c>
      <c r="K49" s="35">
        <f t="shared" si="17"/>
        <v>597438.18</v>
      </c>
      <c r="L49" s="35">
        <f t="shared" si="17"/>
        <v>660704.73</v>
      </c>
      <c r="M49" s="35">
        <f t="shared" si="17"/>
        <v>881090.54</v>
      </c>
      <c r="N49" s="35">
        <f t="shared" si="17"/>
        <v>807785.59</v>
      </c>
      <c r="O49" s="35">
        <f t="shared" si="17"/>
        <v>415990.38</v>
      </c>
      <c r="P49" s="35">
        <f t="shared" si="17"/>
        <v>227103.46</v>
      </c>
      <c r="Q49" s="29">
        <f>SUM(Q50:Q64)</f>
        <v>7705417.62</v>
      </c>
      <c r="S49" s="64"/>
    </row>
    <row r="50" spans="1:20" ht="18.75" customHeight="1">
      <c r="A50" s="17" t="s">
        <v>83</v>
      </c>
      <c r="B50" s="35">
        <v>770087.1</v>
      </c>
      <c r="C50" s="34">
        <v>0</v>
      </c>
      <c r="D50" s="35">
        <v>512037.65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1282124.75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177771.58</v>
      </c>
      <c r="D51" s="34">
        <v>0</v>
      </c>
      <c r="E51" s="35">
        <v>191840.31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369611.89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641221.1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641221.1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191808.19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191808.19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665920.29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665920.29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832474.84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832474.84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132143.68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132143.68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597438.18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597438.18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660704.73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660704.73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881090.54</v>
      </c>
      <c r="N59" s="34">
        <v>0</v>
      </c>
      <c r="O59" s="34">
        <v>0</v>
      </c>
      <c r="P59" s="34">
        <v>0</v>
      </c>
      <c r="Q59" s="29">
        <f t="shared" si="18"/>
        <v>881090.54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807785.59</v>
      </c>
      <c r="O60" s="34">
        <v>0</v>
      </c>
      <c r="P60" s="34">
        <v>0</v>
      </c>
      <c r="Q60" s="29">
        <f t="shared" si="18"/>
        <v>807785.59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415990.38</v>
      </c>
      <c r="P61" s="34">
        <v>0</v>
      </c>
      <c r="Q61" s="29">
        <f t="shared" si="18"/>
        <v>415990.38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227103.46</v>
      </c>
      <c r="Q62" s="29">
        <f t="shared" si="18"/>
        <v>227103.46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2019-07-17T20:09:16Z</dcterms:modified>
  <cp:category/>
  <cp:version/>
  <cp:contentType/>
  <cp:contentStatus/>
</cp:coreProperties>
</file>