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<sst xmlns="http://schemas.openxmlformats.org/spreadsheetml/2006/main" count="105" uniqueCount="99">
  <si>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</si>
  <si>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</si>
  <si>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</si>
  <si>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</si>
  <si>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</si>
  <si>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</si>
  <si>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</si>
  <si>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</si>
  <si>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</si>
  <si>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</si>
  <si>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</si>
  <si>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</si>
  <si>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</si>
  <si>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</si>
  <si>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</si>
  <si>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</si>
  <si>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</si>
  <si>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</si>
  <si>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</si>
  <si>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</si>
  <si>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</si>
  <si>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</si>
  <si>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</si>
  <si>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</si>
  <si>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</si>
  <si>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</si>
  <si>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</si>
  <si>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</si>
  <si>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</si>
  <si>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</si>
  <si>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</si>
  <si>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</si>
  <si>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</si>
  <si>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</si>
  <si>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</si>
  <si>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</si>
  <si>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</si>
  <si>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</si>
  <si>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</si>
  <si>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</si>
  <si>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</si>
  <si>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</si>
  <si>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</si>
  <si>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</si>
  <si>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</si>
  <si>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</si>
  <si>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</si>
  <si>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</si>
  <si>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</si>
  <si>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</si>
  <si>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</si>
  <si>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</si>
  <si>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</si>
  <si>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</si>
  <si>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</si>
  <si>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</si>
  <si>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</si>
  <si>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</si>
  <si>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</si>
  <si>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</si>
  <si>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</si>
  <si>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</si>
  <si>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</si>
  <si>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</si>
  <si>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</si>
  <si>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</si>
  <si>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</si>
  <si>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</si>
  <si>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</si>
  <si>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</si>
  <si>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</si>
  <si>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</si>
  <si>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</si>
  <si>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</si>
  <si>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</si>
  <si>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</si>
  <si>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</si>
  <si>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</si>
  <si>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</si>
  <si>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</si>
  <si>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</si>
  <si>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</si>
  <si>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</si>
  <si>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</si>
  <si>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</si>
  <si>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</si>
  <si>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</si>
  <si>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</si>
  <si>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</si>
  <si>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</si>
  <si>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</si>
  <si>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</si>
  <si>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</si>
  <si>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</si>
  <si>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</si>
  <si>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</si>
  <si>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10/07/19 - VENCIMENTO 17/07/19</t>
  </si>
  <si>
    <t>4.3. Revisão de Remuneração pelo Transporte Coletivo (1)</t>
  </si>
  <si>
    <t>(1) Revisão de passageiros transportados, processada pelo sistema de bilhetagem eletrônica, período de 29/06 a 09/07/19, total de 705.522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</si>
</sst>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63</v>
      </c>
      <c r="C5" s="4" t="s">
        <v>64</v>
      </c>
      <c r="D5" s="4" t="s">
        <v>63</v>
      </c>
      <c r="E5" s="4" t="s">
        <v>64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62</v>
      </c>
      <c r="C6" s="3" t="s">
        <v>62</v>
      </c>
      <c r="D6" s="3" t="s">
        <v>65</v>
      </c>
      <c r="E6" s="3" t="s">
        <v>65</v>
      </c>
      <c r="F6" s="3" t="s">
        <v>66</v>
      </c>
      <c r="G6" s="3" t="s">
        <v>67</v>
      </c>
      <c r="H6" s="3" t="s">
        <v>68</v>
      </c>
      <c r="I6" s="3" t="s">
        <v>69</v>
      </c>
      <c r="J6" s="59" t="s">
        <v>70</v>
      </c>
      <c r="K6" s="59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74"/>
    </row>
    <row r="7" spans="1:28" ht="18.75" customHeight="1">
      <c r="A7" s="9" t="s">
        <v>3</v>
      </c>
      <c r="B7" s="10">
        <f aca="true" t="shared" si="0" ref="B7:P7">B8+B18+B22</f>
        <v>374854</v>
      </c>
      <c r="C7" s="10">
        <f>C8+C18+C22</f>
        <v>72012</v>
      </c>
      <c r="D7" s="10">
        <f>D8+D18+D22</f>
        <v>243340</v>
      </c>
      <c r="E7" s="10">
        <f t="shared" si="0"/>
        <v>77205</v>
      </c>
      <c r="F7" s="10">
        <f t="shared" si="0"/>
        <v>334155</v>
      </c>
      <c r="G7" s="10">
        <f t="shared" si="0"/>
        <v>66361</v>
      </c>
      <c r="H7" s="10">
        <f t="shared" si="0"/>
        <v>300196</v>
      </c>
      <c r="I7" s="10">
        <f t="shared" si="0"/>
        <v>466949</v>
      </c>
      <c r="J7" s="10">
        <f t="shared" si="0"/>
        <v>58007</v>
      </c>
      <c r="K7" s="10">
        <f t="shared" si="0"/>
        <v>294306</v>
      </c>
      <c r="L7" s="10">
        <f t="shared" si="0"/>
        <v>271046</v>
      </c>
      <c r="M7" s="10">
        <f t="shared" si="0"/>
        <v>399877</v>
      </c>
      <c r="N7" s="10">
        <f t="shared" si="0"/>
        <v>327664</v>
      </c>
      <c r="O7" s="10">
        <f t="shared" si="0"/>
        <v>133212</v>
      </c>
      <c r="P7" s="10">
        <f t="shared" si="0"/>
        <v>89647</v>
      </c>
      <c r="Q7" s="10">
        <f>+Q8+Q18+Q22</f>
        <v>3508831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173163</v>
      </c>
      <c r="C8" s="12">
        <f>+C9+C10+C14</f>
        <v>33827</v>
      </c>
      <c r="D8" s="12">
        <f>+D9+D10+D14</f>
        <v>121263</v>
      </c>
      <c r="E8" s="12">
        <f t="shared" si="1"/>
        <v>38553</v>
      </c>
      <c r="F8" s="12">
        <f t="shared" si="1"/>
        <v>178748</v>
      </c>
      <c r="G8" s="12">
        <f t="shared" si="1"/>
        <v>31549</v>
      </c>
      <c r="H8" s="12">
        <f t="shared" si="1"/>
        <v>150610</v>
      </c>
      <c r="I8" s="12">
        <f t="shared" si="1"/>
        <v>236015</v>
      </c>
      <c r="J8" s="12">
        <f t="shared" si="1"/>
        <v>28530</v>
      </c>
      <c r="K8" s="12">
        <f t="shared" si="1"/>
        <v>141901</v>
      </c>
      <c r="L8" s="12">
        <f t="shared" si="1"/>
        <v>134258</v>
      </c>
      <c r="M8" s="12">
        <f t="shared" si="1"/>
        <v>207438</v>
      </c>
      <c r="N8" s="12">
        <f t="shared" si="1"/>
        <v>159486</v>
      </c>
      <c r="O8" s="12">
        <f t="shared" si="1"/>
        <v>72829</v>
      </c>
      <c r="P8" s="12">
        <f t="shared" si="1"/>
        <v>51841</v>
      </c>
      <c r="Q8" s="12">
        <f>SUM(B8:P8)</f>
        <v>1760011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15896</v>
      </c>
      <c r="C9" s="14">
        <v>2915</v>
      </c>
      <c r="D9" s="14">
        <v>13065</v>
      </c>
      <c r="E9" s="14">
        <v>5179</v>
      </c>
      <c r="F9" s="14">
        <v>13023</v>
      </c>
      <c r="G9" s="14">
        <v>2855</v>
      </c>
      <c r="H9" s="14">
        <v>11753</v>
      </c>
      <c r="I9" s="14">
        <v>20505</v>
      </c>
      <c r="J9" s="14">
        <v>3244</v>
      </c>
      <c r="K9" s="14">
        <v>16763</v>
      </c>
      <c r="L9" s="14">
        <v>14368</v>
      </c>
      <c r="M9" s="14">
        <v>13017</v>
      </c>
      <c r="N9" s="14">
        <v>12305</v>
      </c>
      <c r="O9" s="14">
        <v>7407</v>
      </c>
      <c r="P9" s="14">
        <v>5602</v>
      </c>
      <c r="Q9" s="12">
        <f aca="true" t="shared" si="2" ref="Q9:Q17">SUM(B9:P9)</f>
        <v>157897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149449</v>
      </c>
      <c r="C10" s="14">
        <f t="shared" si="3"/>
        <v>29355</v>
      </c>
      <c r="D10" s="14">
        <f t="shared" si="3"/>
        <v>102917</v>
      </c>
      <c r="E10" s="14">
        <f t="shared" si="3"/>
        <v>31678</v>
      </c>
      <c r="F10" s="14">
        <f t="shared" si="3"/>
        <v>157820</v>
      </c>
      <c r="G10" s="14">
        <f t="shared" si="3"/>
        <v>27260</v>
      </c>
      <c r="H10" s="14">
        <f t="shared" si="3"/>
        <v>131847</v>
      </c>
      <c r="I10" s="14">
        <f t="shared" si="3"/>
        <v>203550</v>
      </c>
      <c r="J10" s="14">
        <f t="shared" si="3"/>
        <v>24070</v>
      </c>
      <c r="K10" s="14">
        <f t="shared" si="3"/>
        <v>118972</v>
      </c>
      <c r="L10" s="14">
        <f t="shared" si="3"/>
        <v>113980</v>
      </c>
      <c r="M10" s="14">
        <f t="shared" si="3"/>
        <v>184675</v>
      </c>
      <c r="N10" s="14">
        <f t="shared" si="3"/>
        <v>139293</v>
      </c>
      <c r="O10" s="14">
        <f t="shared" si="3"/>
        <v>62417</v>
      </c>
      <c r="P10" s="14">
        <f t="shared" si="3"/>
        <v>44334</v>
      </c>
      <c r="Q10" s="12">
        <f t="shared" si="2"/>
        <v>1521617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70973</v>
      </c>
      <c r="C11" s="14">
        <v>14065</v>
      </c>
      <c r="D11" s="14">
        <v>48993</v>
      </c>
      <c r="E11" s="14">
        <v>16588</v>
      </c>
      <c r="F11" s="14">
        <v>72482</v>
      </c>
      <c r="G11" s="14">
        <v>13039</v>
      </c>
      <c r="H11" s="14">
        <v>61524</v>
      </c>
      <c r="I11" s="14">
        <v>96751</v>
      </c>
      <c r="J11" s="14">
        <v>12101</v>
      </c>
      <c r="K11" s="14">
        <v>58913</v>
      </c>
      <c r="L11" s="14">
        <v>54220</v>
      </c>
      <c r="M11" s="14">
        <v>90533</v>
      </c>
      <c r="N11" s="14">
        <v>67144</v>
      </c>
      <c r="O11" s="14">
        <v>28988</v>
      </c>
      <c r="P11" s="14">
        <v>20102</v>
      </c>
      <c r="Q11" s="12">
        <f t="shared" si="2"/>
        <v>726416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74660</v>
      </c>
      <c r="C12" s="14">
        <v>14557</v>
      </c>
      <c r="D12" s="14">
        <v>50260</v>
      </c>
      <c r="E12" s="14">
        <v>14129</v>
      </c>
      <c r="F12" s="14">
        <v>81880</v>
      </c>
      <c r="G12" s="14">
        <v>13293</v>
      </c>
      <c r="H12" s="14">
        <v>66394</v>
      </c>
      <c r="I12" s="14">
        <v>99292</v>
      </c>
      <c r="J12" s="14">
        <v>11282</v>
      </c>
      <c r="K12" s="14">
        <v>56754</v>
      </c>
      <c r="L12" s="14">
        <v>56654</v>
      </c>
      <c r="M12" s="14">
        <v>90141</v>
      </c>
      <c r="N12" s="14">
        <v>68681</v>
      </c>
      <c r="O12" s="14">
        <v>31729</v>
      </c>
      <c r="P12" s="14">
        <v>23091</v>
      </c>
      <c r="Q12" s="12">
        <f t="shared" si="2"/>
        <v>752797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3816</v>
      </c>
      <c r="C13" s="14">
        <v>733</v>
      </c>
      <c r="D13" s="14">
        <v>3664</v>
      </c>
      <c r="E13" s="14">
        <v>961</v>
      </c>
      <c r="F13" s="14">
        <v>3458</v>
      </c>
      <c r="G13" s="14">
        <v>928</v>
      </c>
      <c r="H13" s="14">
        <v>3929</v>
      </c>
      <c r="I13" s="14">
        <v>7507</v>
      </c>
      <c r="J13" s="14">
        <v>687</v>
      </c>
      <c r="K13" s="14">
        <v>3305</v>
      </c>
      <c r="L13" s="14">
        <v>3106</v>
      </c>
      <c r="M13" s="14">
        <v>4001</v>
      </c>
      <c r="N13" s="14">
        <v>3468</v>
      </c>
      <c r="O13" s="14">
        <v>1700</v>
      </c>
      <c r="P13" s="14">
        <v>1141</v>
      </c>
      <c r="Q13" s="12">
        <f t="shared" si="2"/>
        <v>42404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7818</v>
      </c>
      <c r="C14" s="14">
        <f t="shared" si="4"/>
        <v>1557</v>
      </c>
      <c r="D14" s="14">
        <f t="shared" si="4"/>
        <v>5281</v>
      </c>
      <c r="E14" s="14">
        <f t="shared" si="4"/>
        <v>1696</v>
      </c>
      <c r="F14" s="14">
        <f t="shared" si="4"/>
        <v>7905</v>
      </c>
      <c r="G14" s="14">
        <f t="shared" si="4"/>
        <v>1434</v>
      </c>
      <c r="H14" s="14">
        <f t="shared" si="4"/>
        <v>7010</v>
      </c>
      <c r="I14" s="14">
        <f t="shared" si="4"/>
        <v>11960</v>
      </c>
      <c r="J14" s="14">
        <f t="shared" si="4"/>
        <v>1216</v>
      </c>
      <c r="K14" s="14">
        <f t="shared" si="4"/>
        <v>6166</v>
      </c>
      <c r="L14" s="14">
        <f t="shared" si="4"/>
        <v>5910</v>
      </c>
      <c r="M14" s="14">
        <f t="shared" si="4"/>
        <v>9746</v>
      </c>
      <c r="N14" s="14">
        <f t="shared" si="4"/>
        <v>7888</v>
      </c>
      <c r="O14" s="14">
        <f t="shared" si="4"/>
        <v>3005</v>
      </c>
      <c r="P14" s="14">
        <f t="shared" si="4"/>
        <v>1905</v>
      </c>
      <c r="Q14" s="12">
        <f t="shared" si="2"/>
        <v>80497</v>
      </c>
    </row>
    <row r="15" spans="1:28" ht="18.75" customHeight="1">
      <c r="A15" s="15" t="s">
        <v>13</v>
      </c>
      <c r="B15" s="14">
        <v>7808</v>
      </c>
      <c r="C15" s="14">
        <v>1555</v>
      </c>
      <c r="D15" s="14">
        <v>5276</v>
      </c>
      <c r="E15" s="14">
        <v>1695</v>
      </c>
      <c r="F15" s="14">
        <v>7898</v>
      </c>
      <c r="G15" s="14">
        <v>1433</v>
      </c>
      <c r="H15" s="14">
        <v>7004</v>
      </c>
      <c r="I15" s="14">
        <v>11948</v>
      </c>
      <c r="J15" s="14">
        <v>1215</v>
      </c>
      <c r="K15" s="14">
        <v>6159</v>
      </c>
      <c r="L15" s="14">
        <v>5900</v>
      </c>
      <c r="M15" s="14">
        <v>9734</v>
      </c>
      <c r="N15" s="14">
        <v>7870</v>
      </c>
      <c r="O15" s="14">
        <v>2998</v>
      </c>
      <c r="P15" s="14">
        <v>1901</v>
      </c>
      <c r="Q15" s="12">
        <f t="shared" si="2"/>
        <v>80394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2</v>
      </c>
      <c r="C16" s="14">
        <v>0</v>
      </c>
      <c r="D16" s="14">
        <v>4</v>
      </c>
      <c r="E16" s="14">
        <v>1</v>
      </c>
      <c r="F16" s="14">
        <v>5</v>
      </c>
      <c r="G16" s="14">
        <v>1</v>
      </c>
      <c r="H16" s="14">
        <v>2</v>
      </c>
      <c r="I16" s="14">
        <v>2</v>
      </c>
      <c r="J16" s="14">
        <v>1</v>
      </c>
      <c r="K16" s="14">
        <v>4</v>
      </c>
      <c r="L16" s="14">
        <v>8</v>
      </c>
      <c r="M16" s="14">
        <v>6</v>
      </c>
      <c r="N16" s="14">
        <v>7</v>
      </c>
      <c r="O16" s="14">
        <v>5</v>
      </c>
      <c r="P16" s="14">
        <v>2</v>
      </c>
      <c r="Q16" s="12">
        <f t="shared" si="2"/>
        <v>50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8</v>
      </c>
      <c r="C17" s="14">
        <v>2</v>
      </c>
      <c r="D17" s="14">
        <v>1</v>
      </c>
      <c r="E17" s="14">
        <v>0</v>
      </c>
      <c r="F17" s="14">
        <v>2</v>
      </c>
      <c r="G17" s="14">
        <v>0</v>
      </c>
      <c r="H17" s="14">
        <v>4</v>
      </c>
      <c r="I17" s="14">
        <v>10</v>
      </c>
      <c r="J17" s="14">
        <v>0</v>
      </c>
      <c r="K17" s="14">
        <v>3</v>
      </c>
      <c r="L17" s="14">
        <v>2</v>
      </c>
      <c r="M17" s="14">
        <v>6</v>
      </c>
      <c r="N17" s="14">
        <v>11</v>
      </c>
      <c r="O17" s="14">
        <v>2</v>
      </c>
      <c r="P17" s="14">
        <v>2</v>
      </c>
      <c r="Q17" s="12">
        <f t="shared" si="2"/>
        <v>53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110810</v>
      </c>
      <c r="C18" s="18">
        <f t="shared" si="5"/>
        <v>20038</v>
      </c>
      <c r="D18" s="18">
        <f t="shared" si="5"/>
        <v>59677</v>
      </c>
      <c r="E18" s="18">
        <f t="shared" si="5"/>
        <v>19500</v>
      </c>
      <c r="F18" s="18">
        <f t="shared" si="5"/>
        <v>70131</v>
      </c>
      <c r="G18" s="18">
        <f t="shared" si="5"/>
        <v>14626</v>
      </c>
      <c r="H18" s="18">
        <f t="shared" si="5"/>
        <v>68698</v>
      </c>
      <c r="I18" s="18">
        <f t="shared" si="5"/>
        <v>105187</v>
      </c>
      <c r="J18" s="18">
        <f t="shared" si="5"/>
        <v>14289</v>
      </c>
      <c r="K18" s="18">
        <f t="shared" si="5"/>
        <v>77358</v>
      </c>
      <c r="L18" s="18">
        <f t="shared" si="5"/>
        <v>68466</v>
      </c>
      <c r="M18" s="18">
        <f t="shared" si="5"/>
        <v>108522</v>
      </c>
      <c r="N18" s="18">
        <f t="shared" si="5"/>
        <v>103127</v>
      </c>
      <c r="O18" s="18">
        <f t="shared" si="5"/>
        <v>39224</v>
      </c>
      <c r="P18" s="18">
        <f t="shared" si="5"/>
        <v>24731</v>
      </c>
      <c r="Q18" s="12">
        <f aca="true" t="shared" si="6" ref="Q18:Q24">SUM(B18:P18)</f>
        <v>904384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54603</v>
      </c>
      <c r="C19" s="14">
        <v>10216</v>
      </c>
      <c r="D19" s="14">
        <v>30920</v>
      </c>
      <c r="E19" s="14">
        <v>11352</v>
      </c>
      <c r="F19" s="14">
        <v>33825</v>
      </c>
      <c r="G19" s="14">
        <v>7517</v>
      </c>
      <c r="H19" s="14">
        <v>33901</v>
      </c>
      <c r="I19" s="14">
        <v>53412</v>
      </c>
      <c r="J19" s="14">
        <v>7845</v>
      </c>
      <c r="K19" s="14">
        <v>41605</v>
      </c>
      <c r="L19" s="14">
        <v>34665</v>
      </c>
      <c r="M19" s="14">
        <v>55834</v>
      </c>
      <c r="N19" s="14">
        <v>52195</v>
      </c>
      <c r="O19" s="14">
        <v>19890</v>
      </c>
      <c r="P19" s="14">
        <v>11941</v>
      </c>
      <c r="Q19" s="12">
        <f t="shared" si="6"/>
        <v>459721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53986</v>
      </c>
      <c r="C20" s="14">
        <v>9439</v>
      </c>
      <c r="D20" s="14">
        <v>27317</v>
      </c>
      <c r="E20" s="14">
        <v>7723</v>
      </c>
      <c r="F20" s="14">
        <v>35036</v>
      </c>
      <c r="G20" s="14">
        <v>6757</v>
      </c>
      <c r="H20" s="14">
        <v>33259</v>
      </c>
      <c r="I20" s="14">
        <v>48912</v>
      </c>
      <c r="J20" s="14">
        <v>6197</v>
      </c>
      <c r="K20" s="14">
        <v>34408</v>
      </c>
      <c r="L20" s="14">
        <v>32389</v>
      </c>
      <c r="M20" s="14">
        <v>50737</v>
      </c>
      <c r="N20" s="14">
        <v>48969</v>
      </c>
      <c r="O20" s="14">
        <v>18486</v>
      </c>
      <c r="P20" s="14">
        <v>12295</v>
      </c>
      <c r="Q20" s="12">
        <f t="shared" si="6"/>
        <v>425910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2221</v>
      </c>
      <c r="C21" s="14">
        <v>383</v>
      </c>
      <c r="D21" s="14">
        <v>1440</v>
      </c>
      <c r="E21" s="14">
        <v>425</v>
      </c>
      <c r="F21" s="14">
        <v>1270</v>
      </c>
      <c r="G21" s="14">
        <v>352</v>
      </c>
      <c r="H21" s="14">
        <v>1538</v>
      </c>
      <c r="I21" s="14">
        <v>2863</v>
      </c>
      <c r="J21" s="14">
        <v>247</v>
      </c>
      <c r="K21" s="14">
        <v>1345</v>
      </c>
      <c r="L21" s="14">
        <v>1412</v>
      </c>
      <c r="M21" s="14">
        <v>1951</v>
      </c>
      <c r="N21" s="14">
        <v>1963</v>
      </c>
      <c r="O21" s="14">
        <v>848</v>
      </c>
      <c r="P21" s="14">
        <v>495</v>
      </c>
      <c r="Q21" s="12">
        <f t="shared" si="6"/>
        <v>18753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90881</v>
      </c>
      <c r="C22" s="14">
        <f t="shared" si="7"/>
        <v>18147</v>
      </c>
      <c r="D22" s="14">
        <f t="shared" si="7"/>
        <v>62400</v>
      </c>
      <c r="E22" s="14">
        <f t="shared" si="7"/>
        <v>19152</v>
      </c>
      <c r="F22" s="14">
        <f t="shared" si="7"/>
        <v>85276</v>
      </c>
      <c r="G22" s="14">
        <f t="shared" si="7"/>
        <v>20186</v>
      </c>
      <c r="H22" s="14">
        <f t="shared" si="7"/>
        <v>80888</v>
      </c>
      <c r="I22" s="14">
        <f t="shared" si="7"/>
        <v>125747</v>
      </c>
      <c r="J22" s="14">
        <f t="shared" si="7"/>
        <v>15188</v>
      </c>
      <c r="K22" s="14">
        <f t="shared" si="7"/>
        <v>75047</v>
      </c>
      <c r="L22" s="14">
        <f t="shared" si="7"/>
        <v>68322</v>
      </c>
      <c r="M22" s="14">
        <f t="shared" si="7"/>
        <v>83917</v>
      </c>
      <c r="N22" s="14">
        <f t="shared" si="7"/>
        <v>65051</v>
      </c>
      <c r="O22" s="14">
        <f t="shared" si="7"/>
        <v>21159</v>
      </c>
      <c r="P22" s="14">
        <f t="shared" si="7"/>
        <v>13075</v>
      </c>
      <c r="Q22" s="12">
        <f t="shared" si="6"/>
        <v>844436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69206</v>
      </c>
      <c r="C23" s="14">
        <v>13542</v>
      </c>
      <c r="D23" s="14">
        <v>51806</v>
      </c>
      <c r="E23" s="14">
        <v>15849</v>
      </c>
      <c r="F23" s="14">
        <v>65064</v>
      </c>
      <c r="G23" s="14">
        <v>16367</v>
      </c>
      <c r="H23" s="14">
        <v>63936</v>
      </c>
      <c r="I23" s="14">
        <v>102049</v>
      </c>
      <c r="J23" s="14">
        <v>13080</v>
      </c>
      <c r="K23" s="14">
        <v>62277</v>
      </c>
      <c r="L23" s="14">
        <v>54684</v>
      </c>
      <c r="M23" s="14">
        <v>67526</v>
      </c>
      <c r="N23" s="14">
        <v>53598</v>
      </c>
      <c r="O23" s="14">
        <v>17411</v>
      </c>
      <c r="P23" s="14">
        <v>10219</v>
      </c>
      <c r="Q23" s="12">
        <f t="shared" si="6"/>
        <v>676614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21675</v>
      </c>
      <c r="C24" s="14">
        <v>4605</v>
      </c>
      <c r="D24" s="14">
        <v>10594</v>
      </c>
      <c r="E24" s="14">
        <v>3303</v>
      </c>
      <c r="F24" s="14">
        <v>20212</v>
      </c>
      <c r="G24" s="14">
        <v>3819</v>
      </c>
      <c r="H24" s="14">
        <v>16952</v>
      </c>
      <c r="I24" s="14">
        <v>23698</v>
      </c>
      <c r="J24" s="14">
        <v>2108</v>
      </c>
      <c r="K24" s="14">
        <v>12770</v>
      </c>
      <c r="L24" s="14">
        <v>13638</v>
      </c>
      <c r="M24" s="14">
        <v>16391</v>
      </c>
      <c r="N24" s="14">
        <v>11453</v>
      </c>
      <c r="O24" s="14">
        <v>3748</v>
      </c>
      <c r="P24" s="14">
        <v>2856</v>
      </c>
      <c r="Q24" s="12">
        <f t="shared" si="6"/>
        <v>167822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846863.6058</v>
      </c>
      <c r="C28" s="56">
        <f>C29+C30</f>
        <v>187486.5716</v>
      </c>
      <c r="D28" s="56">
        <f>D29+D30</f>
        <v>570227.54</v>
      </c>
      <c r="E28" s="56">
        <f aca="true" t="shared" si="8" ref="E28:P28">E29+E30</f>
        <v>214140.449</v>
      </c>
      <c r="F28" s="56">
        <f t="shared" si="8"/>
        <v>703339.6900000001</v>
      </c>
      <c r="G28" s="56">
        <f t="shared" si="8"/>
        <v>207125.9532</v>
      </c>
      <c r="H28" s="56">
        <f t="shared" si="8"/>
        <v>731113.9112</v>
      </c>
      <c r="I28" s="56">
        <f t="shared" si="8"/>
        <v>919053.0522</v>
      </c>
      <c r="J28" s="56">
        <f t="shared" si="8"/>
        <v>145307.535</v>
      </c>
      <c r="K28" s="56">
        <f t="shared" si="8"/>
        <v>676515.1872</v>
      </c>
      <c r="L28" s="56">
        <f t="shared" si="8"/>
        <v>728950.3929999999</v>
      </c>
      <c r="M28" s="56">
        <f t="shared" si="8"/>
        <v>938488.3371</v>
      </c>
      <c r="N28" s="56">
        <f t="shared" si="8"/>
        <v>858944.6816</v>
      </c>
      <c r="O28" s="56">
        <f t="shared" si="8"/>
        <v>444921.14040000003</v>
      </c>
      <c r="P28" s="56">
        <f t="shared" si="8"/>
        <v>252186.0702</v>
      </c>
      <c r="Q28" s="56">
        <f>SUM(B28:P28)</f>
        <v>8424664.117500002</v>
      </c>
      <c r="S28" s="62"/>
    </row>
    <row r="29" spans="1:17" ht="18.75" customHeight="1">
      <c r="A29" s="54" t="s">
        <v>38</v>
      </c>
      <c r="B29" s="52">
        <f aca="true" t="shared" si="9" ref="B29:P29">B26*B7</f>
        <v>842559.3358</v>
      </c>
      <c r="C29" s="52">
        <f>C26*C7</f>
        <v>186280.6416</v>
      </c>
      <c r="D29" s="52">
        <f>D26*D7</f>
        <v>563453.77</v>
      </c>
      <c r="E29" s="52">
        <f t="shared" si="9"/>
        <v>212915.949</v>
      </c>
      <c r="F29" s="52">
        <f t="shared" si="9"/>
        <v>691032.54</v>
      </c>
      <c r="G29" s="52">
        <f t="shared" si="9"/>
        <v>207125.9532</v>
      </c>
      <c r="H29" s="52">
        <f t="shared" si="9"/>
        <v>712875.4412</v>
      </c>
      <c r="I29" s="52">
        <f t="shared" si="9"/>
        <v>914192.7522</v>
      </c>
      <c r="J29" s="52">
        <f t="shared" si="9"/>
        <v>145307.535</v>
      </c>
      <c r="K29" s="52">
        <f t="shared" si="9"/>
        <v>672842.3772</v>
      </c>
      <c r="L29" s="52">
        <f t="shared" si="9"/>
        <v>710276.043</v>
      </c>
      <c r="M29" s="52">
        <f t="shared" si="9"/>
        <v>916638.0471</v>
      </c>
      <c r="N29" s="52">
        <f t="shared" si="9"/>
        <v>840261.5616</v>
      </c>
      <c r="O29" s="52">
        <f t="shared" si="9"/>
        <v>430834.2504</v>
      </c>
      <c r="P29" s="52">
        <f t="shared" si="9"/>
        <v>248017.3902</v>
      </c>
      <c r="Q29" s="53">
        <f>SUM(B29:P29)</f>
        <v>8294613.587499999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21850.29</v>
      </c>
      <c r="N30" s="52">
        <v>18683.12</v>
      </c>
      <c r="O30" s="52">
        <v>14086.89</v>
      </c>
      <c r="P30" s="52">
        <v>4168.68</v>
      </c>
      <c r="Q30" s="53">
        <f>SUM(B30:P30)</f>
        <v>130050.53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-68352.8</v>
      </c>
      <c r="C32" s="25">
        <f>+C33+C35+C42+C43+C44-C45</f>
        <v>-12534.5</v>
      </c>
      <c r="D32" s="25">
        <f>+D33+D35+D42+D43+D44-D45</f>
        <v>-56179.5</v>
      </c>
      <c r="E32" s="25">
        <f t="shared" si="10"/>
        <v>-22269.7</v>
      </c>
      <c r="F32" s="25">
        <f t="shared" si="10"/>
        <v>-55998.9</v>
      </c>
      <c r="G32" s="25">
        <f t="shared" si="10"/>
        <v>-12276.5</v>
      </c>
      <c r="H32" s="25">
        <f t="shared" si="10"/>
        <v>-50537.9</v>
      </c>
      <c r="I32" s="25">
        <f t="shared" si="10"/>
        <v>-88171.5</v>
      </c>
      <c r="J32" s="25">
        <f t="shared" si="10"/>
        <v>-13949.2</v>
      </c>
      <c r="K32" s="25">
        <f t="shared" si="10"/>
        <v>1350303.2100000002</v>
      </c>
      <c r="L32" s="25">
        <f t="shared" si="10"/>
        <v>-61782.4</v>
      </c>
      <c r="M32" s="25">
        <f t="shared" si="10"/>
        <v>-55973.1</v>
      </c>
      <c r="N32" s="25">
        <f t="shared" si="10"/>
        <v>-52911.5</v>
      </c>
      <c r="O32" s="25">
        <f t="shared" si="10"/>
        <v>-31850.1</v>
      </c>
      <c r="P32" s="25">
        <f t="shared" si="10"/>
        <v>-24088.6</v>
      </c>
      <c r="Q32" s="25">
        <f t="shared" si="10"/>
        <v>743427.0100000001</v>
      </c>
    </row>
    <row r="33" spans="1:17" ht="18.75" customHeight="1">
      <c r="A33" s="17" t="s">
        <v>61</v>
      </c>
      <c r="B33" s="26">
        <f>+B34</f>
        <v>-68352.8</v>
      </c>
      <c r="C33" s="26">
        <f>+C34</f>
        <v>-12534.5</v>
      </c>
      <c r="D33" s="26">
        <f>+D34</f>
        <v>-56179.5</v>
      </c>
      <c r="E33" s="26">
        <f aca="true" t="shared" si="11" ref="E33:Q33">+E34</f>
        <v>-22269.7</v>
      </c>
      <c r="F33" s="26">
        <f t="shared" si="11"/>
        <v>-55998.9</v>
      </c>
      <c r="G33" s="26">
        <f t="shared" si="11"/>
        <v>-12276.5</v>
      </c>
      <c r="H33" s="26">
        <f t="shared" si="11"/>
        <v>-50537.9</v>
      </c>
      <c r="I33" s="26">
        <f t="shared" si="11"/>
        <v>-88171.5</v>
      </c>
      <c r="J33" s="26">
        <f t="shared" si="11"/>
        <v>-13949.2</v>
      </c>
      <c r="K33" s="26">
        <f t="shared" si="11"/>
        <v>-72080.9</v>
      </c>
      <c r="L33" s="26">
        <f t="shared" si="11"/>
        <v>-61782.4</v>
      </c>
      <c r="M33" s="26">
        <f t="shared" si="11"/>
        <v>-55973.1</v>
      </c>
      <c r="N33" s="26">
        <f t="shared" si="11"/>
        <v>-52911.5</v>
      </c>
      <c r="O33" s="26">
        <f t="shared" si="11"/>
        <v>-31850.1</v>
      </c>
      <c r="P33" s="26">
        <f t="shared" si="11"/>
        <v>-24088.6</v>
      </c>
      <c r="Q33" s="26">
        <f t="shared" si="11"/>
        <v>-678957.1</v>
      </c>
    </row>
    <row r="34" spans="1:28" ht="18.75" customHeight="1">
      <c r="A34" s="13" t="s">
        <v>39</v>
      </c>
      <c r="B34" s="20">
        <f aca="true" t="shared" si="12" ref="B34:G34">ROUND(-B9*$F$3,2)</f>
        <v>-68352.8</v>
      </c>
      <c r="C34" s="20">
        <f t="shared" si="12"/>
        <v>-12534.5</v>
      </c>
      <c r="D34" s="20">
        <f t="shared" si="12"/>
        <v>-56179.5</v>
      </c>
      <c r="E34" s="20">
        <f t="shared" si="12"/>
        <v>-22269.7</v>
      </c>
      <c r="F34" s="20">
        <f t="shared" si="12"/>
        <v>-55998.9</v>
      </c>
      <c r="G34" s="20">
        <f t="shared" si="12"/>
        <v>-12276.5</v>
      </c>
      <c r="H34" s="20">
        <f aca="true" t="shared" si="13" ref="H34:P34">ROUND(-H9*$F$3,2)</f>
        <v>-50537.9</v>
      </c>
      <c r="I34" s="20">
        <f t="shared" si="13"/>
        <v>-88171.5</v>
      </c>
      <c r="J34" s="20">
        <f t="shared" si="13"/>
        <v>-13949.2</v>
      </c>
      <c r="K34" s="20">
        <f>ROUND(-K9*$F$3,2)</f>
        <v>-72080.9</v>
      </c>
      <c r="L34" s="20">
        <f>ROUND(-L9*$F$3,2)</f>
        <v>-61782.4</v>
      </c>
      <c r="M34" s="20">
        <f>ROUND(-M9*$F$3,2)</f>
        <v>-55973.1</v>
      </c>
      <c r="N34" s="20">
        <f>ROUND(-N9*$F$3,2)</f>
        <v>-52911.5</v>
      </c>
      <c r="O34" s="20">
        <f t="shared" si="13"/>
        <v>-31850.1</v>
      </c>
      <c r="P34" s="20">
        <f t="shared" si="13"/>
        <v>-24088.6</v>
      </c>
      <c r="Q34" s="44">
        <f aca="true" t="shared" si="14" ref="Q34:Q45">SUM(B34:P34)</f>
        <v>-678957.1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97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1422384.11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1422384.11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778510.8058</v>
      </c>
      <c r="C46" s="29">
        <f t="shared" si="16"/>
        <v>174952.0716</v>
      </c>
      <c r="D46" s="29">
        <f t="shared" si="16"/>
        <v>514048.04000000004</v>
      </c>
      <c r="E46" s="29">
        <f t="shared" si="16"/>
        <v>191870.74899999998</v>
      </c>
      <c r="F46" s="29">
        <f t="shared" si="16"/>
        <v>647340.79</v>
      </c>
      <c r="G46" s="29">
        <f t="shared" si="16"/>
        <v>194849.4532</v>
      </c>
      <c r="H46" s="29">
        <f t="shared" si="16"/>
        <v>680576.0112</v>
      </c>
      <c r="I46" s="29">
        <f t="shared" si="16"/>
        <v>830881.5522</v>
      </c>
      <c r="J46" s="29">
        <f t="shared" si="16"/>
        <v>131358.335</v>
      </c>
      <c r="K46" s="29">
        <f t="shared" si="16"/>
        <v>2026818.3972000002</v>
      </c>
      <c r="L46" s="29">
        <f t="shared" si="16"/>
        <v>667167.9929999999</v>
      </c>
      <c r="M46" s="29">
        <f t="shared" si="16"/>
        <v>882515.2371</v>
      </c>
      <c r="N46" s="29">
        <f t="shared" si="16"/>
        <v>806033.1816</v>
      </c>
      <c r="O46" s="29">
        <f t="shared" si="16"/>
        <v>413071.04040000006</v>
      </c>
      <c r="P46" s="29">
        <f t="shared" si="16"/>
        <v>228097.47019999998</v>
      </c>
      <c r="Q46" s="29">
        <f>SUM(B46:P46)</f>
        <v>9168091.127500001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778510.81</v>
      </c>
      <c r="C49" s="35">
        <f aca="true" t="shared" si="17" ref="C49:P49">SUM(C50:C64)</f>
        <v>174952.07</v>
      </c>
      <c r="D49" s="35">
        <f t="shared" si="17"/>
        <v>514048.04</v>
      </c>
      <c r="E49" s="35">
        <f t="shared" si="17"/>
        <v>191870.75</v>
      </c>
      <c r="F49" s="35">
        <f t="shared" si="17"/>
        <v>647340.79</v>
      </c>
      <c r="G49" s="35">
        <f t="shared" si="17"/>
        <v>194849.45</v>
      </c>
      <c r="H49" s="35">
        <f t="shared" si="17"/>
        <v>680576.01</v>
      </c>
      <c r="I49" s="35">
        <f t="shared" si="17"/>
        <v>830881.55</v>
      </c>
      <c r="J49" s="35">
        <f t="shared" si="17"/>
        <v>131358.34</v>
      </c>
      <c r="K49" s="35">
        <f t="shared" si="17"/>
        <v>2026818.4</v>
      </c>
      <c r="L49" s="35">
        <f t="shared" si="17"/>
        <v>667167.99</v>
      </c>
      <c r="M49" s="35">
        <f t="shared" si="17"/>
        <v>882515.24</v>
      </c>
      <c r="N49" s="35">
        <f t="shared" si="17"/>
        <v>806033.18</v>
      </c>
      <c r="O49" s="35">
        <f t="shared" si="17"/>
        <v>413071.04</v>
      </c>
      <c r="P49" s="35">
        <f t="shared" si="17"/>
        <v>228097.47</v>
      </c>
      <c r="Q49" s="29">
        <f>SUM(Q50:Q64)</f>
        <v>9168091.129999999</v>
      </c>
      <c r="S49" s="64"/>
    </row>
    <row r="50" spans="1:20" ht="18.75" customHeight="1">
      <c r="A50" s="17" t="s">
        <v>82</v>
      </c>
      <c r="B50" s="35">
        <v>778510.81</v>
      </c>
      <c r="C50" s="34">
        <v>0</v>
      </c>
      <c r="D50" s="35">
        <v>514048.04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1292558.85</v>
      </c>
      <c r="R50"/>
      <c r="S50" s="64"/>
      <c r="T50" s="65"/>
    </row>
    <row r="51" spans="1:18" ht="18.75" customHeight="1">
      <c r="A51" s="17" t="s">
        <v>83</v>
      </c>
      <c r="B51" s="34">
        <v>0</v>
      </c>
      <c r="C51" s="35">
        <v>174952.07</v>
      </c>
      <c r="D51" s="34">
        <v>0</v>
      </c>
      <c r="E51" s="35">
        <v>191870.75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366822.82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647340.79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647340.79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194849.45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194849.45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680576.01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680576.01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830881.55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830881.55</v>
      </c>
      <c r="V55"/>
    </row>
    <row r="56" spans="1:22" ht="18.75" customHeight="1">
      <c r="A56" s="17" t="s">
        <v>80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131358.34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131358.34</v>
      </c>
      <c r="V56"/>
    </row>
    <row r="57" spans="1:23" ht="18.75" customHeight="1">
      <c r="A57" s="17" t="s">
        <v>81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2026818.4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2026818.4</v>
      </c>
      <c r="W57"/>
    </row>
    <row r="58" spans="1:24" ht="18.75" customHeight="1">
      <c r="A58" s="17" t="s">
        <v>86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667167.99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667167.99</v>
      </c>
      <c r="X58"/>
    </row>
    <row r="59" spans="1:25" ht="18.75" customHeight="1">
      <c r="A59" s="17" t="s">
        <v>87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882515.24</v>
      </c>
      <c r="N59" s="34">
        <v>0</v>
      </c>
      <c r="O59" s="34">
        <v>0</v>
      </c>
      <c r="P59" s="34">
        <v>0</v>
      </c>
      <c r="Q59" s="29">
        <f t="shared" si="18"/>
        <v>882515.24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806033.18</v>
      </c>
      <c r="O60" s="34">
        <v>0</v>
      </c>
      <c r="P60" s="34">
        <v>0</v>
      </c>
      <c r="Q60" s="29">
        <f t="shared" si="18"/>
        <v>806033.18</v>
      </c>
      <c r="S60"/>
      <c r="Z60"/>
    </row>
    <row r="61" spans="1:27" ht="18.75" customHeight="1">
      <c r="A61" s="17" t="s">
        <v>88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413071.04</v>
      </c>
      <c r="P61" s="34">
        <v>0</v>
      </c>
      <c r="Q61" s="29">
        <f t="shared" si="18"/>
        <v>413071.04</v>
      </c>
      <c r="T61"/>
      <c r="AA61"/>
    </row>
    <row r="62" spans="1:28" ht="18.75" customHeight="1">
      <c r="A62" s="17" t="s">
        <v>89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228097.47</v>
      </c>
      <c r="Q62" s="29">
        <f t="shared" si="18"/>
        <v>228097.47</v>
      </c>
      <c r="R62"/>
      <c r="U62"/>
      <c r="AB62"/>
    </row>
    <row r="63" spans="1:28" ht="18.75" customHeight="1">
      <c r="A63" s="17" t="s">
        <v>90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77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84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85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78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93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94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 t="s">
        <v>98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2019-07-16T20:47:12Z</dcterms:modified>
  <cp:category/>
  <cp:version/>
  <cp:contentType/>
  <cp:contentStatus/>
</cp:coreProperties>
</file>