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<sst xmlns="http://schemas.openxmlformats.org/spreadsheetml/2006/main" count="104" uniqueCount="98">
  <si>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</si>
  <si>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</si>
  <si>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</si>
  <si>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</si>
  <si>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</si>
  <si>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</si>
  <si>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</si>
  <si>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</si>
  <si>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</si>
  <si>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</si>
  <si>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</si>
  <si>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</si>
  <si>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</si>
  <si>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</si>
  <si>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</si>
  <si>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</si>
  <si>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</si>
  <si>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</si>
  <si>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</si>
  <si>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</si>
  <si>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</si>
  <si>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</si>
  <si>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</si>
  <si>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</si>
  <si>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</si>
  <si>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</si>
  <si>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</si>
  <si>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</si>
  <si>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</si>
  <si>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</si>
  <si>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</si>
  <si>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</si>
  <si>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</si>
  <si>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</si>
  <si>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</si>
  <si>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</si>
  <si>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</si>
  <si>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</si>
  <si>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</si>
  <si>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</si>
  <si>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</si>
  <si>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</si>
  <si>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</si>
  <si>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</si>
  <si>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</si>
  <si>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</si>
  <si>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</si>
  <si>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</si>
  <si>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</si>
  <si>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</si>
  <si>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</si>
  <si>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</si>
  <si>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</si>
  <si>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</si>
  <si>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</si>
  <si>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</si>
  <si>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</si>
  <si>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</si>
  <si>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</si>
  <si>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</si>
  <si>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</si>
  <si>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</si>
  <si>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</si>
  <si>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</si>
  <si>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</si>
  <si>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</si>
  <si>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</si>
  <si>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</si>
  <si>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</si>
  <si>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</si>
  <si>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</si>
  <si>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</si>
  <si>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</si>
  <si>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</si>
  <si>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</si>
  <si>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</si>
  <si>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</si>
  <si>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</si>
  <si>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</si>
  <si>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</si>
  <si>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</si>
  <si>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</si>
  <si>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</si>
  <si>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</si>
  <si>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</si>
  <si>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</si>
  <si>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</si>
  <si>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</si>
  <si>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</si>
  <si>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</si>
  <si>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</si>
  <si>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</si>
  <si>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</si>
  <si>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</si>
  <si>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</si>
  <si>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</si>
  <si>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</si>
  <si>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08/07/19 - VENCIMENTO 16/07/19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</si>
</sst>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324302</v>
      </c>
      <c r="C7" s="10">
        <f>C8+C18+C22</f>
        <v>59981</v>
      </c>
      <c r="D7" s="10">
        <f>D8+D18+D22</f>
        <v>210038</v>
      </c>
      <c r="E7" s="10">
        <f t="shared" si="0"/>
        <v>67842</v>
      </c>
      <c r="F7" s="10">
        <f t="shared" si="0"/>
        <v>292738</v>
      </c>
      <c r="G7" s="10">
        <f t="shared" si="0"/>
        <v>58067</v>
      </c>
      <c r="H7" s="10">
        <f t="shared" si="0"/>
        <v>255201</v>
      </c>
      <c r="I7" s="10">
        <f t="shared" si="0"/>
        <v>396011</v>
      </c>
      <c r="J7" s="10">
        <f t="shared" si="0"/>
        <v>38220</v>
      </c>
      <c r="K7" s="10">
        <f t="shared" si="0"/>
        <v>164761</v>
      </c>
      <c r="L7" s="10">
        <f t="shared" si="0"/>
        <v>234871</v>
      </c>
      <c r="M7" s="10">
        <f t="shared" si="0"/>
        <v>344422</v>
      </c>
      <c r="N7" s="10">
        <f t="shared" si="0"/>
        <v>290139</v>
      </c>
      <c r="O7" s="10">
        <f t="shared" si="0"/>
        <v>111079</v>
      </c>
      <c r="P7" s="10">
        <f t="shared" si="0"/>
        <v>76899</v>
      </c>
      <c r="Q7" s="10">
        <f>+Q8+Q18+Q22</f>
        <v>2924571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152641</v>
      </c>
      <c r="C8" s="12">
        <f>+C9+C10+C14</f>
        <v>27934</v>
      </c>
      <c r="D8" s="12">
        <f>+D9+D10+D14</f>
        <v>105200</v>
      </c>
      <c r="E8" s="12">
        <f t="shared" si="1"/>
        <v>34096</v>
      </c>
      <c r="F8" s="12">
        <f t="shared" si="1"/>
        <v>159159</v>
      </c>
      <c r="G8" s="12">
        <f t="shared" si="1"/>
        <v>27665</v>
      </c>
      <c r="H8" s="12">
        <f t="shared" si="1"/>
        <v>130429</v>
      </c>
      <c r="I8" s="12">
        <f t="shared" si="1"/>
        <v>201717</v>
      </c>
      <c r="J8" s="12">
        <f t="shared" si="1"/>
        <v>19279</v>
      </c>
      <c r="K8" s="12">
        <f t="shared" si="1"/>
        <v>79826</v>
      </c>
      <c r="L8" s="12">
        <f t="shared" si="1"/>
        <v>118694</v>
      </c>
      <c r="M8" s="12">
        <f t="shared" si="1"/>
        <v>180314</v>
      </c>
      <c r="N8" s="12">
        <f t="shared" si="1"/>
        <v>143438</v>
      </c>
      <c r="O8" s="12">
        <f t="shared" si="1"/>
        <v>61033</v>
      </c>
      <c r="P8" s="12">
        <f t="shared" si="1"/>
        <v>44809</v>
      </c>
      <c r="Q8" s="12">
        <f>SUM(B8:P8)</f>
        <v>1486234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15405</v>
      </c>
      <c r="C9" s="14">
        <v>2634</v>
      </c>
      <c r="D9" s="14">
        <v>12795</v>
      </c>
      <c r="E9" s="14">
        <v>4918</v>
      </c>
      <c r="F9" s="14">
        <v>13171</v>
      </c>
      <c r="G9" s="14">
        <v>2805</v>
      </c>
      <c r="H9" s="14">
        <v>11529</v>
      </c>
      <c r="I9" s="14">
        <v>19937</v>
      </c>
      <c r="J9" s="14">
        <v>2416</v>
      </c>
      <c r="K9" s="14">
        <v>10739</v>
      </c>
      <c r="L9" s="14">
        <v>14239</v>
      </c>
      <c r="M9" s="14">
        <v>12731</v>
      </c>
      <c r="N9" s="14">
        <v>12231</v>
      </c>
      <c r="O9" s="14">
        <v>6897</v>
      </c>
      <c r="P9" s="14">
        <v>5379</v>
      </c>
      <c r="Q9" s="12">
        <f aca="true" t="shared" si="2" ref="Q9:Q17">SUM(B9:P9)</f>
        <v>147826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130080</v>
      </c>
      <c r="C10" s="14">
        <f t="shared" si="3"/>
        <v>24004</v>
      </c>
      <c r="D10" s="14">
        <f t="shared" si="3"/>
        <v>87663</v>
      </c>
      <c r="E10" s="14">
        <f t="shared" si="3"/>
        <v>27637</v>
      </c>
      <c r="F10" s="14">
        <f t="shared" si="3"/>
        <v>138836</v>
      </c>
      <c r="G10" s="14">
        <f t="shared" si="3"/>
        <v>23590</v>
      </c>
      <c r="H10" s="14">
        <f t="shared" si="3"/>
        <v>112623</v>
      </c>
      <c r="I10" s="14">
        <f t="shared" si="3"/>
        <v>171527</v>
      </c>
      <c r="J10" s="14">
        <f t="shared" si="3"/>
        <v>16025</v>
      </c>
      <c r="K10" s="14">
        <f t="shared" si="3"/>
        <v>65575</v>
      </c>
      <c r="L10" s="14">
        <f t="shared" si="3"/>
        <v>99186</v>
      </c>
      <c r="M10" s="14">
        <f t="shared" si="3"/>
        <v>158943</v>
      </c>
      <c r="N10" s="14">
        <f t="shared" si="3"/>
        <v>123947</v>
      </c>
      <c r="O10" s="14">
        <f t="shared" si="3"/>
        <v>51701</v>
      </c>
      <c r="P10" s="14">
        <f t="shared" si="3"/>
        <v>37787</v>
      </c>
      <c r="Q10" s="12">
        <f t="shared" si="2"/>
        <v>1269124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61411</v>
      </c>
      <c r="C11" s="14">
        <v>11500</v>
      </c>
      <c r="D11" s="14">
        <v>41639</v>
      </c>
      <c r="E11" s="14">
        <v>14493</v>
      </c>
      <c r="F11" s="14">
        <v>64005</v>
      </c>
      <c r="G11" s="14">
        <v>11274</v>
      </c>
      <c r="H11" s="14">
        <v>51908</v>
      </c>
      <c r="I11" s="14">
        <v>80835</v>
      </c>
      <c r="J11" s="14">
        <v>7996</v>
      </c>
      <c r="K11" s="14">
        <v>32144</v>
      </c>
      <c r="L11" s="14">
        <v>46933</v>
      </c>
      <c r="M11" s="14">
        <v>77595</v>
      </c>
      <c r="N11" s="14">
        <v>59473</v>
      </c>
      <c r="O11" s="14">
        <v>23888</v>
      </c>
      <c r="P11" s="14">
        <v>17014</v>
      </c>
      <c r="Q11" s="12">
        <f t="shared" si="2"/>
        <v>602108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65630</v>
      </c>
      <c r="C12" s="14">
        <v>11995</v>
      </c>
      <c r="D12" s="14">
        <v>43282</v>
      </c>
      <c r="E12" s="14">
        <v>12363</v>
      </c>
      <c r="F12" s="14">
        <v>72151</v>
      </c>
      <c r="G12" s="14">
        <v>11629</v>
      </c>
      <c r="H12" s="14">
        <v>57797</v>
      </c>
      <c r="I12" s="14">
        <v>85082</v>
      </c>
      <c r="J12" s="14">
        <v>7619</v>
      </c>
      <c r="K12" s="14">
        <v>31816</v>
      </c>
      <c r="L12" s="14">
        <v>49899</v>
      </c>
      <c r="M12" s="14">
        <v>78170</v>
      </c>
      <c r="N12" s="14">
        <v>61776</v>
      </c>
      <c r="O12" s="14">
        <v>26510</v>
      </c>
      <c r="P12" s="14">
        <v>19880</v>
      </c>
      <c r="Q12" s="12">
        <f t="shared" si="2"/>
        <v>635599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3039</v>
      </c>
      <c r="C13" s="14">
        <v>509</v>
      </c>
      <c r="D13" s="14">
        <v>2742</v>
      </c>
      <c r="E13" s="14">
        <v>781</v>
      </c>
      <c r="F13" s="14">
        <v>2680</v>
      </c>
      <c r="G13" s="14">
        <v>687</v>
      </c>
      <c r="H13" s="14">
        <v>2918</v>
      </c>
      <c r="I13" s="14">
        <v>5610</v>
      </c>
      <c r="J13" s="14">
        <v>410</v>
      </c>
      <c r="K13" s="14">
        <v>1615</v>
      </c>
      <c r="L13" s="14">
        <v>2354</v>
      </c>
      <c r="M13" s="14">
        <v>3178</v>
      </c>
      <c r="N13" s="14">
        <v>2698</v>
      </c>
      <c r="O13" s="14">
        <v>1303</v>
      </c>
      <c r="P13" s="14">
        <v>893</v>
      </c>
      <c r="Q13" s="12">
        <f t="shared" si="2"/>
        <v>31417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7156</v>
      </c>
      <c r="C14" s="14">
        <f t="shared" si="4"/>
        <v>1296</v>
      </c>
      <c r="D14" s="14">
        <f t="shared" si="4"/>
        <v>4742</v>
      </c>
      <c r="E14" s="14">
        <f t="shared" si="4"/>
        <v>1541</v>
      </c>
      <c r="F14" s="14">
        <f t="shared" si="4"/>
        <v>7152</v>
      </c>
      <c r="G14" s="14">
        <f t="shared" si="4"/>
        <v>1270</v>
      </c>
      <c r="H14" s="14">
        <f t="shared" si="4"/>
        <v>6277</v>
      </c>
      <c r="I14" s="14">
        <f t="shared" si="4"/>
        <v>10253</v>
      </c>
      <c r="J14" s="14">
        <f t="shared" si="4"/>
        <v>838</v>
      </c>
      <c r="K14" s="14">
        <f t="shared" si="4"/>
        <v>3512</v>
      </c>
      <c r="L14" s="14">
        <f t="shared" si="4"/>
        <v>5269</v>
      </c>
      <c r="M14" s="14">
        <f t="shared" si="4"/>
        <v>8640</v>
      </c>
      <c r="N14" s="14">
        <f t="shared" si="4"/>
        <v>7260</v>
      </c>
      <c r="O14" s="14">
        <f t="shared" si="4"/>
        <v>2435</v>
      </c>
      <c r="P14" s="14">
        <f t="shared" si="4"/>
        <v>1643</v>
      </c>
      <c r="Q14" s="12">
        <f t="shared" si="2"/>
        <v>69284</v>
      </c>
    </row>
    <row r="15" spans="1:28" ht="18.75" customHeight="1">
      <c r="A15" s="15" t="s">
        <v>13</v>
      </c>
      <c r="B15" s="14">
        <v>7145</v>
      </c>
      <c r="C15" s="14">
        <v>1290</v>
      </c>
      <c r="D15" s="14">
        <v>4740</v>
      </c>
      <c r="E15" s="14">
        <v>1540</v>
      </c>
      <c r="F15" s="14">
        <v>7151</v>
      </c>
      <c r="G15" s="14">
        <v>1269</v>
      </c>
      <c r="H15" s="14">
        <v>6270</v>
      </c>
      <c r="I15" s="14">
        <v>10244</v>
      </c>
      <c r="J15" s="14">
        <v>838</v>
      </c>
      <c r="K15" s="14">
        <v>3507</v>
      </c>
      <c r="L15" s="14">
        <v>5258</v>
      </c>
      <c r="M15" s="14">
        <v>8628</v>
      </c>
      <c r="N15" s="14">
        <v>7243</v>
      </c>
      <c r="O15" s="14">
        <v>2429</v>
      </c>
      <c r="P15" s="14">
        <v>1636</v>
      </c>
      <c r="Q15" s="12">
        <f t="shared" si="2"/>
        <v>69188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4</v>
      </c>
      <c r="C16" s="14">
        <v>0</v>
      </c>
      <c r="D16" s="14">
        <v>2</v>
      </c>
      <c r="E16" s="14">
        <v>0</v>
      </c>
      <c r="F16" s="14">
        <v>0</v>
      </c>
      <c r="G16" s="14">
        <v>0</v>
      </c>
      <c r="H16" s="14">
        <v>5</v>
      </c>
      <c r="I16" s="14">
        <v>4</v>
      </c>
      <c r="J16" s="14">
        <v>0</v>
      </c>
      <c r="K16" s="14">
        <v>1</v>
      </c>
      <c r="L16" s="14">
        <v>9</v>
      </c>
      <c r="M16" s="14">
        <v>10</v>
      </c>
      <c r="N16" s="14">
        <v>10</v>
      </c>
      <c r="O16" s="14">
        <v>4</v>
      </c>
      <c r="P16" s="14">
        <v>7</v>
      </c>
      <c r="Q16" s="12">
        <f t="shared" si="2"/>
        <v>56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7</v>
      </c>
      <c r="C17" s="14">
        <v>6</v>
      </c>
      <c r="D17" s="14">
        <v>0</v>
      </c>
      <c r="E17" s="14">
        <v>1</v>
      </c>
      <c r="F17" s="14">
        <v>1</v>
      </c>
      <c r="G17" s="14">
        <v>1</v>
      </c>
      <c r="H17" s="14">
        <v>2</v>
      </c>
      <c r="I17" s="14">
        <v>5</v>
      </c>
      <c r="J17" s="14">
        <v>0</v>
      </c>
      <c r="K17" s="14">
        <v>4</v>
      </c>
      <c r="L17" s="14">
        <v>2</v>
      </c>
      <c r="M17" s="14">
        <v>2</v>
      </c>
      <c r="N17" s="14">
        <v>7</v>
      </c>
      <c r="O17" s="14">
        <v>2</v>
      </c>
      <c r="P17" s="14">
        <v>0</v>
      </c>
      <c r="Q17" s="12">
        <f t="shared" si="2"/>
        <v>40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94925</v>
      </c>
      <c r="C18" s="18">
        <f t="shared" si="5"/>
        <v>16548</v>
      </c>
      <c r="D18" s="18">
        <f t="shared" si="5"/>
        <v>51500</v>
      </c>
      <c r="E18" s="18">
        <f t="shared" si="5"/>
        <v>17175</v>
      </c>
      <c r="F18" s="18">
        <f t="shared" si="5"/>
        <v>60806</v>
      </c>
      <c r="G18" s="18">
        <f t="shared" si="5"/>
        <v>12941</v>
      </c>
      <c r="H18" s="18">
        <f t="shared" si="5"/>
        <v>57885</v>
      </c>
      <c r="I18" s="18">
        <f t="shared" si="5"/>
        <v>88773</v>
      </c>
      <c r="J18" s="18">
        <f t="shared" si="5"/>
        <v>9171</v>
      </c>
      <c r="K18" s="18">
        <f t="shared" si="5"/>
        <v>43526</v>
      </c>
      <c r="L18" s="18">
        <f t="shared" si="5"/>
        <v>58796</v>
      </c>
      <c r="M18" s="18">
        <f t="shared" si="5"/>
        <v>92532</v>
      </c>
      <c r="N18" s="18">
        <f t="shared" si="5"/>
        <v>90742</v>
      </c>
      <c r="O18" s="18">
        <f t="shared" si="5"/>
        <v>32748</v>
      </c>
      <c r="P18" s="18">
        <f t="shared" si="5"/>
        <v>21203</v>
      </c>
      <c r="Q18" s="12">
        <f aca="true" t="shared" si="6" ref="Q18:Q24">SUM(B18:P18)</f>
        <v>749271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46499</v>
      </c>
      <c r="C19" s="14">
        <v>8187</v>
      </c>
      <c r="D19" s="14">
        <v>26585</v>
      </c>
      <c r="E19" s="14">
        <v>9807</v>
      </c>
      <c r="F19" s="14">
        <v>29095</v>
      </c>
      <c r="G19" s="14">
        <v>6431</v>
      </c>
      <c r="H19" s="14">
        <v>27975</v>
      </c>
      <c r="I19" s="14">
        <v>44341</v>
      </c>
      <c r="J19" s="14">
        <v>5020</v>
      </c>
      <c r="K19" s="14">
        <v>22924</v>
      </c>
      <c r="L19" s="14">
        <v>29722</v>
      </c>
      <c r="M19" s="14">
        <v>47583</v>
      </c>
      <c r="N19" s="14">
        <v>45399</v>
      </c>
      <c r="O19" s="14">
        <v>16496</v>
      </c>
      <c r="P19" s="14">
        <v>10178</v>
      </c>
      <c r="Q19" s="12">
        <f t="shared" si="6"/>
        <v>376242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46751</v>
      </c>
      <c r="C20" s="14">
        <v>8072</v>
      </c>
      <c r="D20" s="14">
        <v>23787</v>
      </c>
      <c r="E20" s="14">
        <v>7015</v>
      </c>
      <c r="F20" s="14">
        <v>30743</v>
      </c>
      <c r="G20" s="14">
        <v>6249</v>
      </c>
      <c r="H20" s="14">
        <v>28766</v>
      </c>
      <c r="I20" s="14">
        <v>42385</v>
      </c>
      <c r="J20" s="14">
        <v>3992</v>
      </c>
      <c r="K20" s="14">
        <v>19922</v>
      </c>
      <c r="L20" s="14">
        <v>28033</v>
      </c>
      <c r="M20" s="14">
        <v>43421</v>
      </c>
      <c r="N20" s="14">
        <v>43689</v>
      </c>
      <c r="O20" s="14">
        <v>15605</v>
      </c>
      <c r="P20" s="14">
        <v>10666</v>
      </c>
      <c r="Q20" s="12">
        <f t="shared" si="6"/>
        <v>359096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1675</v>
      </c>
      <c r="C21" s="14">
        <v>289</v>
      </c>
      <c r="D21" s="14">
        <v>1128</v>
      </c>
      <c r="E21" s="14">
        <v>353</v>
      </c>
      <c r="F21" s="14">
        <v>968</v>
      </c>
      <c r="G21" s="14">
        <v>261</v>
      </c>
      <c r="H21" s="14">
        <v>1144</v>
      </c>
      <c r="I21" s="14">
        <v>2047</v>
      </c>
      <c r="J21" s="14">
        <v>159</v>
      </c>
      <c r="K21" s="14">
        <v>680</v>
      </c>
      <c r="L21" s="14">
        <v>1041</v>
      </c>
      <c r="M21" s="14">
        <v>1528</v>
      </c>
      <c r="N21" s="14">
        <v>1654</v>
      </c>
      <c r="O21" s="14">
        <v>647</v>
      </c>
      <c r="P21" s="14">
        <v>359</v>
      </c>
      <c r="Q21" s="12">
        <f t="shared" si="6"/>
        <v>13933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76736</v>
      </c>
      <c r="C22" s="14">
        <f t="shared" si="7"/>
        <v>15499</v>
      </c>
      <c r="D22" s="14">
        <f t="shared" si="7"/>
        <v>53338</v>
      </c>
      <c r="E22" s="14">
        <f t="shared" si="7"/>
        <v>16571</v>
      </c>
      <c r="F22" s="14">
        <f t="shared" si="7"/>
        <v>72773</v>
      </c>
      <c r="G22" s="14">
        <f t="shared" si="7"/>
        <v>17461</v>
      </c>
      <c r="H22" s="14">
        <f t="shared" si="7"/>
        <v>66887</v>
      </c>
      <c r="I22" s="14">
        <f t="shared" si="7"/>
        <v>105521</v>
      </c>
      <c r="J22" s="14">
        <f t="shared" si="7"/>
        <v>9770</v>
      </c>
      <c r="K22" s="14">
        <f t="shared" si="7"/>
        <v>41409</v>
      </c>
      <c r="L22" s="14">
        <f t="shared" si="7"/>
        <v>57381</v>
      </c>
      <c r="M22" s="14">
        <f t="shared" si="7"/>
        <v>71576</v>
      </c>
      <c r="N22" s="14">
        <f t="shared" si="7"/>
        <v>55959</v>
      </c>
      <c r="O22" s="14">
        <f t="shared" si="7"/>
        <v>17298</v>
      </c>
      <c r="P22" s="14">
        <f t="shared" si="7"/>
        <v>10887</v>
      </c>
      <c r="Q22" s="12">
        <f t="shared" si="6"/>
        <v>689066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58705</v>
      </c>
      <c r="C23" s="14">
        <v>11771</v>
      </c>
      <c r="D23" s="14">
        <v>44849</v>
      </c>
      <c r="E23" s="14">
        <v>13877</v>
      </c>
      <c r="F23" s="14">
        <v>56446</v>
      </c>
      <c r="G23" s="14">
        <v>14304</v>
      </c>
      <c r="H23" s="14">
        <v>53371</v>
      </c>
      <c r="I23" s="14">
        <v>86652</v>
      </c>
      <c r="J23" s="14">
        <v>8524</v>
      </c>
      <c r="K23" s="14">
        <v>34706</v>
      </c>
      <c r="L23" s="14">
        <v>46224</v>
      </c>
      <c r="M23" s="14">
        <v>58498</v>
      </c>
      <c r="N23" s="14">
        <v>46565</v>
      </c>
      <c r="O23" s="14">
        <v>14393</v>
      </c>
      <c r="P23" s="14">
        <v>8768</v>
      </c>
      <c r="Q23" s="12">
        <f t="shared" si="6"/>
        <v>557653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18031</v>
      </c>
      <c r="C24" s="14">
        <v>3728</v>
      </c>
      <c r="D24" s="14">
        <v>8489</v>
      </c>
      <c r="E24" s="14">
        <v>2694</v>
      </c>
      <c r="F24" s="14">
        <v>16327</v>
      </c>
      <c r="G24" s="14">
        <v>3157</v>
      </c>
      <c r="H24" s="14">
        <v>13516</v>
      </c>
      <c r="I24" s="14">
        <v>18869</v>
      </c>
      <c r="J24" s="14">
        <v>1246</v>
      </c>
      <c r="K24" s="14">
        <v>6703</v>
      </c>
      <c r="L24" s="14">
        <v>11157</v>
      </c>
      <c r="M24" s="14">
        <v>13078</v>
      </c>
      <c r="N24" s="14">
        <v>9394</v>
      </c>
      <c r="O24" s="14">
        <v>2905</v>
      </c>
      <c r="P24" s="14">
        <v>2119</v>
      </c>
      <c r="Q24" s="12">
        <f t="shared" si="6"/>
        <v>131413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733237.8754</v>
      </c>
      <c r="C28" s="56">
        <f>C29+C30</f>
        <v>156364.7808</v>
      </c>
      <c r="D28" s="56">
        <f>D29+D30</f>
        <v>493116.759</v>
      </c>
      <c r="E28" s="56">
        <f aca="true" t="shared" si="8" ref="E28:P28">E29+E30</f>
        <v>188319.16760000002</v>
      </c>
      <c r="F28" s="56">
        <f t="shared" si="8"/>
        <v>617689.334</v>
      </c>
      <c r="G28" s="56">
        <f t="shared" si="8"/>
        <v>181238.7204</v>
      </c>
      <c r="H28" s="56">
        <f t="shared" si="8"/>
        <v>624264.2847</v>
      </c>
      <c r="I28" s="56">
        <f t="shared" si="8"/>
        <v>780170.6358</v>
      </c>
      <c r="J28" s="56">
        <f t="shared" si="8"/>
        <v>95741.09999999999</v>
      </c>
      <c r="K28" s="56">
        <f t="shared" si="8"/>
        <v>380349.4082</v>
      </c>
      <c r="L28" s="56">
        <f t="shared" si="8"/>
        <v>634153.8054999999</v>
      </c>
      <c r="M28" s="56">
        <f t="shared" si="8"/>
        <v>811368.8406</v>
      </c>
      <c r="N28" s="56">
        <f t="shared" si="8"/>
        <v>762715.5716</v>
      </c>
      <c r="O28" s="56">
        <f t="shared" si="8"/>
        <v>373338.5918</v>
      </c>
      <c r="P28" s="56">
        <f t="shared" si="8"/>
        <v>216917.4534</v>
      </c>
      <c r="Q28" s="56">
        <f>SUM(B28:P28)</f>
        <v>7048986.3288</v>
      </c>
      <c r="S28" s="62"/>
    </row>
    <row r="29" spans="1:17" ht="18.75" customHeight="1">
      <c r="A29" s="54" t="s">
        <v>38</v>
      </c>
      <c r="B29" s="52">
        <f aca="true" t="shared" si="9" ref="B29:P29">B26*B7</f>
        <v>728933.6054</v>
      </c>
      <c r="C29" s="52">
        <f>C26*C7</f>
        <v>155158.85080000001</v>
      </c>
      <c r="D29" s="52">
        <f>D26*D7</f>
        <v>486342.989</v>
      </c>
      <c r="E29" s="52">
        <f t="shared" si="9"/>
        <v>187094.66760000002</v>
      </c>
      <c r="F29" s="52">
        <f t="shared" si="9"/>
        <v>605382.184</v>
      </c>
      <c r="G29" s="52">
        <f t="shared" si="9"/>
        <v>181238.7204</v>
      </c>
      <c r="H29" s="52">
        <f t="shared" si="9"/>
        <v>606025.8147</v>
      </c>
      <c r="I29" s="52">
        <f t="shared" si="9"/>
        <v>775310.3358</v>
      </c>
      <c r="J29" s="52">
        <f t="shared" si="9"/>
        <v>95741.09999999999</v>
      </c>
      <c r="K29" s="52">
        <f t="shared" si="9"/>
        <v>376676.5982</v>
      </c>
      <c r="L29" s="52">
        <f t="shared" si="9"/>
        <v>615479.4554999999</v>
      </c>
      <c r="M29" s="52">
        <f t="shared" si="9"/>
        <v>789518.5506</v>
      </c>
      <c r="N29" s="52">
        <f t="shared" si="9"/>
        <v>744032.4516</v>
      </c>
      <c r="O29" s="52">
        <f t="shared" si="9"/>
        <v>359251.7018</v>
      </c>
      <c r="P29" s="52">
        <f t="shared" si="9"/>
        <v>212748.7734</v>
      </c>
      <c r="Q29" s="53">
        <f>SUM(B29:P29)</f>
        <v>6918935.798800001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21850.29</v>
      </c>
      <c r="N30" s="52">
        <v>18683.12</v>
      </c>
      <c r="O30" s="52">
        <v>14086.89</v>
      </c>
      <c r="P30" s="52">
        <v>4168.68</v>
      </c>
      <c r="Q30" s="53">
        <f>SUM(B30:P30)</f>
        <v>130050.53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-66241.5</v>
      </c>
      <c r="C32" s="25">
        <f>+C33+C35+C42+C43+C44-C45</f>
        <v>-11326.2</v>
      </c>
      <c r="D32" s="25">
        <f>+D33+D35+D42+D43+D44-D45</f>
        <v>-55018.5</v>
      </c>
      <c r="E32" s="25">
        <f t="shared" si="10"/>
        <v>-21147.4</v>
      </c>
      <c r="F32" s="25">
        <f t="shared" si="10"/>
        <v>-56635.3</v>
      </c>
      <c r="G32" s="25">
        <f t="shared" si="10"/>
        <v>-12061.5</v>
      </c>
      <c r="H32" s="25">
        <f t="shared" si="10"/>
        <v>-49574.7</v>
      </c>
      <c r="I32" s="25">
        <f t="shared" si="10"/>
        <v>-85729.1</v>
      </c>
      <c r="J32" s="25">
        <f t="shared" si="10"/>
        <v>-10388.8</v>
      </c>
      <c r="K32" s="25">
        <f t="shared" si="10"/>
        <v>-46177.7</v>
      </c>
      <c r="L32" s="25">
        <f t="shared" si="10"/>
        <v>-61227.7</v>
      </c>
      <c r="M32" s="25">
        <f t="shared" si="10"/>
        <v>-54743.3</v>
      </c>
      <c r="N32" s="25">
        <f t="shared" si="10"/>
        <v>-52593.3</v>
      </c>
      <c r="O32" s="25">
        <f t="shared" si="10"/>
        <v>-29657.1</v>
      </c>
      <c r="P32" s="25">
        <f t="shared" si="10"/>
        <v>-23129.7</v>
      </c>
      <c r="Q32" s="25">
        <f t="shared" si="10"/>
        <v>-635651.8</v>
      </c>
    </row>
    <row r="33" spans="1:17" ht="18.75" customHeight="1">
      <c r="A33" s="17" t="s">
        <v>62</v>
      </c>
      <c r="B33" s="26">
        <f>+B34</f>
        <v>-66241.5</v>
      </c>
      <c r="C33" s="26">
        <f>+C34</f>
        <v>-11326.2</v>
      </c>
      <c r="D33" s="26">
        <f>+D34</f>
        <v>-55018.5</v>
      </c>
      <c r="E33" s="26">
        <f aca="true" t="shared" si="11" ref="E33:Q33">+E34</f>
        <v>-21147.4</v>
      </c>
      <c r="F33" s="26">
        <f t="shared" si="11"/>
        <v>-56635.3</v>
      </c>
      <c r="G33" s="26">
        <f t="shared" si="11"/>
        <v>-12061.5</v>
      </c>
      <c r="H33" s="26">
        <f t="shared" si="11"/>
        <v>-49574.7</v>
      </c>
      <c r="I33" s="26">
        <f t="shared" si="11"/>
        <v>-85729.1</v>
      </c>
      <c r="J33" s="26">
        <f t="shared" si="11"/>
        <v>-10388.8</v>
      </c>
      <c r="K33" s="26">
        <f t="shared" si="11"/>
        <v>-46177.7</v>
      </c>
      <c r="L33" s="26">
        <f t="shared" si="11"/>
        <v>-61227.7</v>
      </c>
      <c r="M33" s="26">
        <f t="shared" si="11"/>
        <v>-54743.3</v>
      </c>
      <c r="N33" s="26">
        <f t="shared" si="11"/>
        <v>-52593.3</v>
      </c>
      <c r="O33" s="26">
        <f t="shared" si="11"/>
        <v>-29657.1</v>
      </c>
      <c r="P33" s="26">
        <f t="shared" si="11"/>
        <v>-23129.7</v>
      </c>
      <c r="Q33" s="26">
        <f t="shared" si="11"/>
        <v>-635651.8</v>
      </c>
    </row>
    <row r="34" spans="1:28" ht="18.75" customHeight="1">
      <c r="A34" s="13" t="s">
        <v>39</v>
      </c>
      <c r="B34" s="20">
        <f aca="true" t="shared" si="12" ref="B34:G34">ROUND(-B9*$F$3,2)</f>
        <v>-66241.5</v>
      </c>
      <c r="C34" s="20">
        <f t="shared" si="12"/>
        <v>-11326.2</v>
      </c>
      <c r="D34" s="20">
        <f t="shared" si="12"/>
        <v>-55018.5</v>
      </c>
      <c r="E34" s="20">
        <f t="shared" si="12"/>
        <v>-21147.4</v>
      </c>
      <c r="F34" s="20">
        <f t="shared" si="12"/>
        <v>-56635.3</v>
      </c>
      <c r="G34" s="20">
        <f t="shared" si="12"/>
        <v>-12061.5</v>
      </c>
      <c r="H34" s="20">
        <f aca="true" t="shared" si="13" ref="H34:P34">ROUND(-H9*$F$3,2)</f>
        <v>-49574.7</v>
      </c>
      <c r="I34" s="20">
        <f t="shared" si="13"/>
        <v>-85729.1</v>
      </c>
      <c r="J34" s="20">
        <f t="shared" si="13"/>
        <v>-10388.8</v>
      </c>
      <c r="K34" s="20">
        <f>ROUND(-K9*$F$3,2)</f>
        <v>-46177.7</v>
      </c>
      <c r="L34" s="20">
        <f>ROUND(-L9*$F$3,2)</f>
        <v>-61227.7</v>
      </c>
      <c r="M34" s="20">
        <f>ROUND(-M9*$F$3,2)</f>
        <v>-54743.3</v>
      </c>
      <c r="N34" s="20">
        <f>ROUND(-N9*$F$3,2)</f>
        <v>-52593.3</v>
      </c>
      <c r="O34" s="20">
        <f t="shared" si="13"/>
        <v>-29657.1</v>
      </c>
      <c r="P34" s="20">
        <f t="shared" si="13"/>
        <v>-23129.7</v>
      </c>
      <c r="Q34" s="44">
        <f aca="true" t="shared" si="14" ref="Q34:Q45">SUM(B34:P34)</f>
        <v>-635651.8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666996.3754</v>
      </c>
      <c r="C46" s="29">
        <f t="shared" si="16"/>
        <v>145038.5808</v>
      </c>
      <c r="D46" s="29">
        <f t="shared" si="16"/>
        <v>438098.259</v>
      </c>
      <c r="E46" s="29">
        <f t="shared" si="16"/>
        <v>167171.76760000002</v>
      </c>
      <c r="F46" s="29">
        <f t="shared" si="16"/>
        <v>561054.034</v>
      </c>
      <c r="G46" s="29">
        <f t="shared" si="16"/>
        <v>169177.2204</v>
      </c>
      <c r="H46" s="29">
        <f t="shared" si="16"/>
        <v>574689.5847</v>
      </c>
      <c r="I46" s="29">
        <f t="shared" si="16"/>
        <v>694441.5358000001</v>
      </c>
      <c r="J46" s="29">
        <f t="shared" si="16"/>
        <v>85352.29999999999</v>
      </c>
      <c r="K46" s="29">
        <f t="shared" si="16"/>
        <v>334171.7082</v>
      </c>
      <c r="L46" s="29">
        <f t="shared" si="16"/>
        <v>572926.1055</v>
      </c>
      <c r="M46" s="29">
        <f t="shared" si="16"/>
        <v>756625.5406</v>
      </c>
      <c r="N46" s="29">
        <f t="shared" si="16"/>
        <v>710122.2716</v>
      </c>
      <c r="O46" s="29">
        <f t="shared" si="16"/>
        <v>343681.4918</v>
      </c>
      <c r="P46" s="29">
        <f t="shared" si="16"/>
        <v>193787.7534</v>
      </c>
      <c r="Q46" s="29">
        <f>SUM(B46:P46)</f>
        <v>6413334.528799999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666996.38</v>
      </c>
      <c r="C49" s="35">
        <f aca="true" t="shared" si="17" ref="C49:P49">SUM(C50:C64)</f>
        <v>145038.58</v>
      </c>
      <c r="D49" s="35">
        <f t="shared" si="17"/>
        <v>438098.26</v>
      </c>
      <c r="E49" s="35">
        <f t="shared" si="17"/>
        <v>167171.77</v>
      </c>
      <c r="F49" s="35">
        <f t="shared" si="17"/>
        <v>561054.03</v>
      </c>
      <c r="G49" s="35">
        <f t="shared" si="17"/>
        <v>169177.22</v>
      </c>
      <c r="H49" s="35">
        <f t="shared" si="17"/>
        <v>574689.58</v>
      </c>
      <c r="I49" s="35">
        <f t="shared" si="17"/>
        <v>694441.54</v>
      </c>
      <c r="J49" s="35">
        <f t="shared" si="17"/>
        <v>85352.3</v>
      </c>
      <c r="K49" s="35">
        <f t="shared" si="17"/>
        <v>334171.71</v>
      </c>
      <c r="L49" s="35">
        <f t="shared" si="17"/>
        <v>572926.11</v>
      </c>
      <c r="M49" s="35">
        <f t="shared" si="17"/>
        <v>756625.54</v>
      </c>
      <c r="N49" s="35">
        <f t="shared" si="17"/>
        <v>710122.27</v>
      </c>
      <c r="O49" s="35">
        <f t="shared" si="17"/>
        <v>343681.49</v>
      </c>
      <c r="P49" s="35">
        <f t="shared" si="17"/>
        <v>193787.75</v>
      </c>
      <c r="Q49" s="29">
        <f>SUM(Q50:Q64)</f>
        <v>6413334.530000001</v>
      </c>
      <c r="S49" s="64"/>
    </row>
    <row r="50" spans="1:20" ht="18.75" customHeight="1">
      <c r="A50" s="17" t="s">
        <v>83</v>
      </c>
      <c r="B50" s="35">
        <v>666996.38</v>
      </c>
      <c r="C50" s="34">
        <v>0</v>
      </c>
      <c r="D50" s="35">
        <v>438098.26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1105094.6400000001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145038.58</v>
      </c>
      <c r="D51" s="34">
        <v>0</v>
      </c>
      <c r="E51" s="35">
        <v>167171.77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312210.35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561054.03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561054.03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169177.22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169177.22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574689.58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574689.58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694441.54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694441.54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85352.3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85352.3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334171.71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334171.71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572926.11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572926.11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756625.54</v>
      </c>
      <c r="N59" s="34">
        <v>0</v>
      </c>
      <c r="O59" s="34">
        <v>0</v>
      </c>
      <c r="P59" s="34">
        <v>0</v>
      </c>
      <c r="Q59" s="29">
        <f t="shared" si="18"/>
        <v>756625.54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710122.27</v>
      </c>
      <c r="O60" s="34">
        <v>0</v>
      </c>
      <c r="P60" s="34">
        <v>0</v>
      </c>
      <c r="Q60" s="29">
        <f t="shared" si="18"/>
        <v>710122.27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343681.49</v>
      </c>
      <c r="P61" s="34">
        <v>0</v>
      </c>
      <c r="Q61" s="29">
        <f t="shared" si="18"/>
        <v>343681.49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193787.75</v>
      </c>
      <c r="Q62" s="29">
        <f t="shared" si="18"/>
        <v>193787.75</v>
      </c>
      <c r="R62"/>
      <c r="U62"/>
      <c r="AB62"/>
    </row>
    <row r="63" spans="1:28" ht="18.75" customHeight="1">
      <c r="A63" s="17" t="s">
        <v>91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2019-07-15T18:25:53Z</dcterms:modified>
  <cp:category/>
  <cp:version/>
  <cp:contentType/>
  <cp:contentStatus/>
</cp:coreProperties>
</file>