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<sst xmlns="http://schemas.openxmlformats.org/spreadsheetml/2006/main" count="104" uniqueCount="98">
  <si>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</si>
  <si>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</si>
  <si>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</si>
  <si>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</si>
  <si>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</si>
  <si>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</si>
  <si>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</si>
  <si>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</si>
  <si>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</si>
  <si>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</si>
  <si>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</si>
  <si>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</si>
  <si>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</si>
  <si>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</si>
  <si>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</si>
  <si>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</si>
  <si>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</si>
  <si>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</si>
  <si>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</si>
  <si>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</si>
  <si>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</si>
  <si>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</si>
  <si>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</si>
  <si>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</si>
  <si>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</si>
  <si>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</si>
  <si>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</si>
  <si>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</si>
  <si>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</si>
  <si>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</si>
  <si>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</si>
  <si>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</si>
  <si>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</si>
  <si>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</si>
  <si>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</si>
  <si>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</si>
  <si>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</si>
  <si>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</si>
  <si>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</si>
  <si>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</si>
  <si>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</si>
  <si>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</si>
  <si>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</si>
  <si>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</si>
  <si>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</si>
  <si>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</si>
  <si>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</si>
  <si>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</si>
  <si>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</si>
  <si>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</si>
  <si>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</si>
  <si>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</si>
  <si>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</si>
  <si>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</si>
  <si>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</si>
  <si>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</si>
  <si>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</si>
  <si>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</si>
  <si>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</si>
  <si>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</si>
  <si>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</si>
  <si>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</si>
  <si>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</si>
  <si>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</si>
  <si>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</si>
  <si>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</si>
  <si>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</si>
  <si>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</si>
  <si>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</si>
  <si>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</si>
  <si>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</si>
  <si>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</si>
  <si>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</si>
  <si>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</si>
  <si>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</si>
  <si>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</si>
  <si>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</si>
  <si>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</si>
  <si>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</si>
  <si>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</si>
  <si>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</si>
  <si>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</si>
  <si>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</si>
  <si>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</si>
  <si>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</si>
  <si>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</si>
  <si>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</si>
  <si>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</si>
  <si>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</si>
  <si>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</si>
  <si>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</si>
  <si>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</si>
  <si>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</si>
  <si>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</si>
  <si>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</si>
  <si>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</si>
  <si>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</si>
  <si>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07/07/19 - VENCIMENTO 15/07/19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</si>
</sst>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914400</xdr:colOff>
      <xdr:row>85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914400</xdr:colOff>
      <xdr:row>85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914400</xdr:colOff>
      <xdr:row>85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140762</v>
      </c>
      <c r="C7" s="10">
        <f>C8+C18+C22</f>
        <v>27745</v>
      </c>
      <c r="D7" s="10">
        <f>D8+D18+D22</f>
        <v>83907</v>
      </c>
      <c r="E7" s="10">
        <f t="shared" si="0"/>
        <v>25656</v>
      </c>
      <c r="F7" s="10">
        <f t="shared" si="0"/>
        <v>133788</v>
      </c>
      <c r="G7" s="10">
        <f t="shared" si="0"/>
        <v>22300</v>
      </c>
      <c r="H7" s="10">
        <f t="shared" si="0"/>
        <v>119861</v>
      </c>
      <c r="I7" s="10">
        <f t="shared" si="0"/>
        <v>168400</v>
      </c>
      <c r="J7" s="10">
        <f t="shared" si="0"/>
        <v>13568</v>
      </c>
      <c r="K7" s="10">
        <f t="shared" si="0"/>
        <v>62671</v>
      </c>
      <c r="L7" s="10">
        <f t="shared" si="0"/>
        <v>108177</v>
      </c>
      <c r="M7" s="10">
        <f t="shared" si="0"/>
        <v>158204</v>
      </c>
      <c r="N7" s="10">
        <f t="shared" si="0"/>
        <v>140139</v>
      </c>
      <c r="O7" s="10">
        <f t="shared" si="0"/>
        <v>43511</v>
      </c>
      <c r="P7" s="10">
        <f t="shared" si="0"/>
        <v>26355</v>
      </c>
      <c r="Q7" s="10">
        <f>+Q8+Q18+Q22</f>
        <v>1275044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67280</v>
      </c>
      <c r="C8" s="12">
        <f>+C9+C10+C14</f>
        <v>13140</v>
      </c>
      <c r="D8" s="12">
        <f>+D9+D10+D14</f>
        <v>41799</v>
      </c>
      <c r="E8" s="12">
        <f t="shared" si="1"/>
        <v>12631</v>
      </c>
      <c r="F8" s="12">
        <f t="shared" si="1"/>
        <v>68356</v>
      </c>
      <c r="G8" s="12">
        <f t="shared" si="1"/>
        <v>10264</v>
      </c>
      <c r="H8" s="12">
        <f t="shared" si="1"/>
        <v>57942</v>
      </c>
      <c r="I8" s="12">
        <f t="shared" si="1"/>
        <v>83477</v>
      </c>
      <c r="J8" s="12">
        <f t="shared" si="1"/>
        <v>6865</v>
      </c>
      <c r="K8" s="12">
        <f t="shared" si="1"/>
        <v>31054</v>
      </c>
      <c r="L8" s="12">
        <f t="shared" si="1"/>
        <v>54127</v>
      </c>
      <c r="M8" s="12">
        <f t="shared" si="1"/>
        <v>80783</v>
      </c>
      <c r="N8" s="12">
        <f t="shared" si="1"/>
        <v>70355</v>
      </c>
      <c r="O8" s="12">
        <f t="shared" si="1"/>
        <v>23866</v>
      </c>
      <c r="P8" s="12">
        <f t="shared" si="1"/>
        <v>15391</v>
      </c>
      <c r="Q8" s="12">
        <f>SUM(B8:P8)</f>
        <v>637330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9819</v>
      </c>
      <c r="C9" s="14">
        <v>1846</v>
      </c>
      <c r="D9" s="14">
        <v>6877</v>
      </c>
      <c r="E9" s="14">
        <v>2360</v>
      </c>
      <c r="F9" s="14">
        <v>8528</v>
      </c>
      <c r="G9" s="14">
        <v>1237</v>
      </c>
      <c r="H9" s="14">
        <v>7742</v>
      </c>
      <c r="I9" s="14">
        <v>12042</v>
      </c>
      <c r="J9" s="14">
        <v>1229</v>
      </c>
      <c r="K9" s="14">
        <v>5385</v>
      </c>
      <c r="L9" s="14">
        <v>8530</v>
      </c>
      <c r="M9" s="14">
        <v>8433</v>
      </c>
      <c r="N9" s="14">
        <v>7809</v>
      </c>
      <c r="O9" s="14">
        <v>3216</v>
      </c>
      <c r="P9" s="14">
        <v>2051</v>
      </c>
      <c r="Q9" s="12">
        <f aca="true" t="shared" si="2" ref="Q9:Q17">SUM(B9:P9)</f>
        <v>87104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53768</v>
      </c>
      <c r="C10" s="14">
        <f t="shared" si="3"/>
        <v>10581</v>
      </c>
      <c r="D10" s="14">
        <f t="shared" si="3"/>
        <v>32804</v>
      </c>
      <c r="E10" s="14">
        <f t="shared" si="3"/>
        <v>9581</v>
      </c>
      <c r="F10" s="14">
        <f t="shared" si="3"/>
        <v>56262</v>
      </c>
      <c r="G10" s="14">
        <f t="shared" si="3"/>
        <v>8482</v>
      </c>
      <c r="H10" s="14">
        <f t="shared" si="3"/>
        <v>46907</v>
      </c>
      <c r="I10" s="14">
        <f t="shared" si="3"/>
        <v>66685</v>
      </c>
      <c r="J10" s="14">
        <f t="shared" si="3"/>
        <v>5343</v>
      </c>
      <c r="K10" s="14">
        <f t="shared" si="3"/>
        <v>24080</v>
      </c>
      <c r="L10" s="14">
        <f t="shared" si="3"/>
        <v>42780</v>
      </c>
      <c r="M10" s="14">
        <f t="shared" si="3"/>
        <v>68018</v>
      </c>
      <c r="N10" s="14">
        <f t="shared" si="3"/>
        <v>58168</v>
      </c>
      <c r="O10" s="14">
        <f t="shared" si="3"/>
        <v>19557</v>
      </c>
      <c r="P10" s="14">
        <f t="shared" si="3"/>
        <v>12740</v>
      </c>
      <c r="Q10" s="12">
        <f t="shared" si="2"/>
        <v>515756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24093</v>
      </c>
      <c r="C11" s="14">
        <v>4767</v>
      </c>
      <c r="D11" s="14">
        <v>14961</v>
      </c>
      <c r="E11" s="14">
        <v>4665</v>
      </c>
      <c r="F11" s="14">
        <v>24924</v>
      </c>
      <c r="G11" s="14">
        <v>3841</v>
      </c>
      <c r="H11" s="14">
        <v>21316</v>
      </c>
      <c r="I11" s="14">
        <v>30143</v>
      </c>
      <c r="J11" s="14">
        <v>2455</v>
      </c>
      <c r="K11" s="14">
        <v>11031</v>
      </c>
      <c r="L11" s="14">
        <v>18607</v>
      </c>
      <c r="M11" s="14">
        <v>31322</v>
      </c>
      <c r="N11" s="14">
        <v>24637</v>
      </c>
      <c r="O11" s="14">
        <v>7783</v>
      </c>
      <c r="P11" s="14">
        <v>4915</v>
      </c>
      <c r="Q11" s="12">
        <f t="shared" si="2"/>
        <v>229460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28301</v>
      </c>
      <c r="C12" s="14">
        <v>5580</v>
      </c>
      <c r="D12" s="14">
        <v>16684</v>
      </c>
      <c r="E12" s="14">
        <v>4604</v>
      </c>
      <c r="F12" s="14">
        <v>30165</v>
      </c>
      <c r="G12" s="14">
        <v>4382</v>
      </c>
      <c r="H12" s="14">
        <v>24256</v>
      </c>
      <c r="I12" s="14">
        <v>34201</v>
      </c>
      <c r="J12" s="14">
        <v>2755</v>
      </c>
      <c r="K12" s="14">
        <v>12428</v>
      </c>
      <c r="L12" s="14">
        <v>23102</v>
      </c>
      <c r="M12" s="14">
        <v>35359</v>
      </c>
      <c r="N12" s="14">
        <v>32277</v>
      </c>
      <c r="O12" s="14">
        <v>11277</v>
      </c>
      <c r="P12" s="14">
        <v>7519</v>
      </c>
      <c r="Q12" s="12">
        <f t="shared" si="2"/>
        <v>272890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1374</v>
      </c>
      <c r="C13" s="14">
        <v>234</v>
      </c>
      <c r="D13" s="14">
        <v>1159</v>
      </c>
      <c r="E13" s="14">
        <v>312</v>
      </c>
      <c r="F13" s="14">
        <v>1173</v>
      </c>
      <c r="G13" s="14">
        <v>259</v>
      </c>
      <c r="H13" s="14">
        <v>1335</v>
      </c>
      <c r="I13" s="14">
        <v>2341</v>
      </c>
      <c r="J13" s="14">
        <v>133</v>
      </c>
      <c r="K13" s="14">
        <v>621</v>
      </c>
      <c r="L13" s="14">
        <v>1071</v>
      </c>
      <c r="M13" s="14">
        <v>1337</v>
      </c>
      <c r="N13" s="14">
        <v>1254</v>
      </c>
      <c r="O13" s="14">
        <v>497</v>
      </c>
      <c r="P13" s="14">
        <v>306</v>
      </c>
      <c r="Q13" s="12">
        <f t="shared" si="2"/>
        <v>13406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3693</v>
      </c>
      <c r="C14" s="14">
        <f t="shared" si="4"/>
        <v>713</v>
      </c>
      <c r="D14" s="14">
        <f t="shared" si="4"/>
        <v>2118</v>
      </c>
      <c r="E14" s="14">
        <f t="shared" si="4"/>
        <v>690</v>
      </c>
      <c r="F14" s="14">
        <f t="shared" si="4"/>
        <v>3566</v>
      </c>
      <c r="G14" s="14">
        <f t="shared" si="4"/>
        <v>545</v>
      </c>
      <c r="H14" s="14">
        <f t="shared" si="4"/>
        <v>3293</v>
      </c>
      <c r="I14" s="14">
        <f t="shared" si="4"/>
        <v>4750</v>
      </c>
      <c r="J14" s="14">
        <f t="shared" si="4"/>
        <v>293</v>
      </c>
      <c r="K14" s="14">
        <f t="shared" si="4"/>
        <v>1589</v>
      </c>
      <c r="L14" s="14">
        <f t="shared" si="4"/>
        <v>2817</v>
      </c>
      <c r="M14" s="14">
        <f t="shared" si="4"/>
        <v>4332</v>
      </c>
      <c r="N14" s="14">
        <f t="shared" si="4"/>
        <v>4378</v>
      </c>
      <c r="O14" s="14">
        <f t="shared" si="4"/>
        <v>1093</v>
      </c>
      <c r="P14" s="14">
        <f t="shared" si="4"/>
        <v>600</v>
      </c>
      <c r="Q14" s="12">
        <f t="shared" si="2"/>
        <v>34470</v>
      </c>
    </row>
    <row r="15" spans="1:28" ht="18.75" customHeight="1">
      <c r="A15" s="15" t="s">
        <v>13</v>
      </c>
      <c r="B15" s="14">
        <v>3690</v>
      </c>
      <c r="C15" s="14">
        <v>712</v>
      </c>
      <c r="D15" s="14">
        <v>2117</v>
      </c>
      <c r="E15" s="14">
        <v>689</v>
      </c>
      <c r="F15" s="14">
        <v>3561</v>
      </c>
      <c r="G15" s="14">
        <v>543</v>
      </c>
      <c r="H15" s="14">
        <v>3290</v>
      </c>
      <c r="I15" s="14">
        <v>4747</v>
      </c>
      <c r="J15" s="14">
        <v>293</v>
      </c>
      <c r="K15" s="14">
        <v>1586</v>
      </c>
      <c r="L15" s="14">
        <v>2814</v>
      </c>
      <c r="M15" s="14">
        <v>4327</v>
      </c>
      <c r="N15" s="14">
        <v>4371</v>
      </c>
      <c r="O15" s="14">
        <v>1083</v>
      </c>
      <c r="P15" s="14">
        <v>595</v>
      </c>
      <c r="Q15" s="12">
        <f t="shared" si="2"/>
        <v>34418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1</v>
      </c>
      <c r="C16" s="14">
        <v>0</v>
      </c>
      <c r="D16" s="14">
        <v>1</v>
      </c>
      <c r="E16" s="14">
        <v>0</v>
      </c>
      <c r="F16" s="14">
        <v>4</v>
      </c>
      <c r="G16" s="14">
        <v>0</v>
      </c>
      <c r="H16" s="14">
        <v>2</v>
      </c>
      <c r="I16" s="14">
        <v>3</v>
      </c>
      <c r="J16" s="14">
        <v>0</v>
      </c>
      <c r="K16" s="14">
        <v>2</v>
      </c>
      <c r="L16" s="14">
        <v>3</v>
      </c>
      <c r="M16" s="14">
        <v>3</v>
      </c>
      <c r="N16" s="14">
        <v>3</v>
      </c>
      <c r="O16" s="14">
        <v>8</v>
      </c>
      <c r="P16" s="14">
        <v>5</v>
      </c>
      <c r="Q16" s="12">
        <f t="shared" si="2"/>
        <v>35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2</v>
      </c>
      <c r="C17" s="14">
        <v>1</v>
      </c>
      <c r="D17" s="14">
        <v>0</v>
      </c>
      <c r="E17" s="14">
        <v>1</v>
      </c>
      <c r="F17" s="14">
        <v>1</v>
      </c>
      <c r="G17" s="14">
        <v>2</v>
      </c>
      <c r="H17" s="14">
        <v>1</v>
      </c>
      <c r="I17" s="14">
        <v>0</v>
      </c>
      <c r="J17" s="14">
        <v>0</v>
      </c>
      <c r="K17" s="14">
        <v>1</v>
      </c>
      <c r="L17" s="14">
        <v>0</v>
      </c>
      <c r="M17" s="14">
        <v>2</v>
      </c>
      <c r="N17" s="14">
        <v>4</v>
      </c>
      <c r="O17" s="14">
        <v>2</v>
      </c>
      <c r="P17" s="14">
        <v>0</v>
      </c>
      <c r="Q17" s="12">
        <f t="shared" si="2"/>
        <v>17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37452</v>
      </c>
      <c r="C18" s="18">
        <f t="shared" si="5"/>
        <v>7087</v>
      </c>
      <c r="D18" s="18">
        <f t="shared" si="5"/>
        <v>18785</v>
      </c>
      <c r="E18" s="18">
        <f t="shared" si="5"/>
        <v>6123</v>
      </c>
      <c r="F18" s="18">
        <f t="shared" si="5"/>
        <v>29465</v>
      </c>
      <c r="G18" s="18">
        <f t="shared" si="5"/>
        <v>5044</v>
      </c>
      <c r="H18" s="18">
        <f t="shared" si="5"/>
        <v>27673</v>
      </c>
      <c r="I18" s="18">
        <f t="shared" si="5"/>
        <v>36118</v>
      </c>
      <c r="J18" s="18">
        <f t="shared" si="5"/>
        <v>3091</v>
      </c>
      <c r="K18" s="18">
        <f t="shared" si="5"/>
        <v>14758</v>
      </c>
      <c r="L18" s="18">
        <f t="shared" si="5"/>
        <v>25390</v>
      </c>
      <c r="M18" s="18">
        <f t="shared" si="5"/>
        <v>43797</v>
      </c>
      <c r="N18" s="18">
        <f t="shared" si="5"/>
        <v>42288</v>
      </c>
      <c r="O18" s="18">
        <f t="shared" si="5"/>
        <v>11915</v>
      </c>
      <c r="P18" s="18">
        <f t="shared" si="5"/>
        <v>6972</v>
      </c>
      <c r="Q18" s="12">
        <f aca="true" t="shared" si="6" ref="Q18:Q24">SUM(B18:P18)</f>
        <v>315958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18011</v>
      </c>
      <c r="C19" s="14">
        <v>3346</v>
      </c>
      <c r="D19" s="14">
        <v>9609</v>
      </c>
      <c r="E19" s="14">
        <v>3502</v>
      </c>
      <c r="F19" s="14">
        <v>12857</v>
      </c>
      <c r="G19" s="14">
        <v>2362</v>
      </c>
      <c r="H19" s="14">
        <v>13527</v>
      </c>
      <c r="I19" s="14">
        <v>17063</v>
      </c>
      <c r="J19" s="14">
        <v>1701</v>
      </c>
      <c r="K19" s="14">
        <v>7474</v>
      </c>
      <c r="L19" s="14">
        <v>11631</v>
      </c>
      <c r="M19" s="14">
        <v>21019</v>
      </c>
      <c r="N19" s="14">
        <v>18942</v>
      </c>
      <c r="O19" s="14">
        <v>5445</v>
      </c>
      <c r="P19" s="14">
        <v>2977</v>
      </c>
      <c r="Q19" s="12">
        <f t="shared" si="6"/>
        <v>149466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18845</v>
      </c>
      <c r="C20" s="14">
        <v>3621</v>
      </c>
      <c r="D20" s="14">
        <v>8791</v>
      </c>
      <c r="E20" s="14">
        <v>2505</v>
      </c>
      <c r="F20" s="14">
        <v>16141</v>
      </c>
      <c r="G20" s="14">
        <v>2593</v>
      </c>
      <c r="H20" s="14">
        <v>13629</v>
      </c>
      <c r="I20" s="14">
        <v>18237</v>
      </c>
      <c r="J20" s="14">
        <v>1336</v>
      </c>
      <c r="K20" s="14">
        <v>7019</v>
      </c>
      <c r="L20" s="14">
        <v>13327</v>
      </c>
      <c r="M20" s="14">
        <v>22136</v>
      </c>
      <c r="N20" s="14">
        <v>22696</v>
      </c>
      <c r="O20" s="14">
        <v>6256</v>
      </c>
      <c r="P20" s="14">
        <v>3873</v>
      </c>
      <c r="Q20" s="12">
        <f t="shared" si="6"/>
        <v>161005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596</v>
      </c>
      <c r="C21" s="14">
        <v>120</v>
      </c>
      <c r="D21" s="14">
        <v>385</v>
      </c>
      <c r="E21" s="14">
        <v>116</v>
      </c>
      <c r="F21" s="14">
        <v>467</v>
      </c>
      <c r="G21" s="14">
        <v>89</v>
      </c>
      <c r="H21" s="14">
        <v>517</v>
      </c>
      <c r="I21" s="14">
        <v>818</v>
      </c>
      <c r="J21" s="14">
        <v>54</v>
      </c>
      <c r="K21" s="14">
        <v>265</v>
      </c>
      <c r="L21" s="14">
        <v>432</v>
      </c>
      <c r="M21" s="14">
        <v>642</v>
      </c>
      <c r="N21" s="14">
        <v>650</v>
      </c>
      <c r="O21" s="14">
        <v>214</v>
      </c>
      <c r="P21" s="14">
        <v>122</v>
      </c>
      <c r="Q21" s="12">
        <f t="shared" si="6"/>
        <v>5487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36030</v>
      </c>
      <c r="C22" s="14">
        <f t="shared" si="7"/>
        <v>7518</v>
      </c>
      <c r="D22" s="14">
        <f t="shared" si="7"/>
        <v>23323</v>
      </c>
      <c r="E22" s="14">
        <f t="shared" si="7"/>
        <v>6902</v>
      </c>
      <c r="F22" s="14">
        <f t="shared" si="7"/>
        <v>35967</v>
      </c>
      <c r="G22" s="14">
        <f t="shared" si="7"/>
        <v>6992</v>
      </c>
      <c r="H22" s="14">
        <f t="shared" si="7"/>
        <v>34246</v>
      </c>
      <c r="I22" s="14">
        <f t="shared" si="7"/>
        <v>48805</v>
      </c>
      <c r="J22" s="14">
        <f t="shared" si="7"/>
        <v>3612</v>
      </c>
      <c r="K22" s="14">
        <f t="shared" si="7"/>
        <v>16859</v>
      </c>
      <c r="L22" s="14">
        <f t="shared" si="7"/>
        <v>28660</v>
      </c>
      <c r="M22" s="14">
        <f t="shared" si="7"/>
        <v>33624</v>
      </c>
      <c r="N22" s="14">
        <f t="shared" si="7"/>
        <v>27496</v>
      </c>
      <c r="O22" s="14">
        <f t="shared" si="7"/>
        <v>7730</v>
      </c>
      <c r="P22" s="14">
        <f t="shared" si="7"/>
        <v>3992</v>
      </c>
      <c r="Q22" s="12">
        <f t="shared" si="6"/>
        <v>321756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27061</v>
      </c>
      <c r="C23" s="14">
        <v>5485</v>
      </c>
      <c r="D23" s="14">
        <v>19203</v>
      </c>
      <c r="E23" s="14">
        <v>5631</v>
      </c>
      <c r="F23" s="14">
        <v>28117</v>
      </c>
      <c r="G23" s="14">
        <v>5684</v>
      </c>
      <c r="H23" s="14">
        <v>27179</v>
      </c>
      <c r="I23" s="14">
        <v>40217</v>
      </c>
      <c r="J23" s="14">
        <v>3118</v>
      </c>
      <c r="K23" s="14">
        <v>14058</v>
      </c>
      <c r="L23" s="14">
        <v>23156</v>
      </c>
      <c r="M23" s="14">
        <v>26621</v>
      </c>
      <c r="N23" s="14">
        <v>22242</v>
      </c>
      <c r="O23" s="14">
        <v>6254</v>
      </c>
      <c r="P23" s="14">
        <v>3164</v>
      </c>
      <c r="Q23" s="12">
        <f t="shared" si="6"/>
        <v>257190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8969</v>
      </c>
      <c r="C24" s="14">
        <v>2033</v>
      </c>
      <c r="D24" s="14">
        <v>4120</v>
      </c>
      <c r="E24" s="14">
        <v>1271</v>
      </c>
      <c r="F24" s="14">
        <v>7850</v>
      </c>
      <c r="G24" s="14">
        <v>1308</v>
      </c>
      <c r="H24" s="14">
        <v>7067</v>
      </c>
      <c r="I24" s="14">
        <v>8588</v>
      </c>
      <c r="J24" s="14">
        <v>494</v>
      </c>
      <c r="K24" s="14">
        <v>2801</v>
      </c>
      <c r="L24" s="14">
        <v>5504</v>
      </c>
      <c r="M24" s="14">
        <v>7003</v>
      </c>
      <c r="N24" s="14">
        <v>5254</v>
      </c>
      <c r="O24" s="14">
        <v>1476</v>
      </c>
      <c r="P24" s="14">
        <v>828</v>
      </c>
      <c r="Q24" s="12">
        <f t="shared" si="6"/>
        <v>64566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320695.0174</v>
      </c>
      <c r="C28" s="56">
        <f>C29+C30</f>
        <v>72976.696</v>
      </c>
      <c r="D28" s="56">
        <f>D29+D30</f>
        <v>201060.4285</v>
      </c>
      <c r="E28" s="56">
        <f aca="true" t="shared" si="8" ref="E28:P28">E29+E30</f>
        <v>71978.6168</v>
      </c>
      <c r="F28" s="56">
        <f t="shared" si="8"/>
        <v>288980.73400000005</v>
      </c>
      <c r="G28" s="56">
        <f t="shared" si="8"/>
        <v>69602.76</v>
      </c>
      <c r="H28" s="56">
        <f t="shared" si="8"/>
        <v>302872.38670000003</v>
      </c>
      <c r="I28" s="56">
        <f t="shared" si="8"/>
        <v>334553.82</v>
      </c>
      <c r="J28" s="56">
        <f t="shared" si="8"/>
        <v>33987.84</v>
      </c>
      <c r="K28" s="56">
        <f t="shared" si="8"/>
        <v>146951.2502</v>
      </c>
      <c r="L28" s="56">
        <f t="shared" si="8"/>
        <v>302152.1785</v>
      </c>
      <c r="M28" s="56">
        <f t="shared" si="8"/>
        <v>384501.31919999997</v>
      </c>
      <c r="N28" s="56">
        <f t="shared" si="8"/>
        <v>378055.5716</v>
      </c>
      <c r="O28" s="56">
        <f t="shared" si="8"/>
        <v>154810.16619999998</v>
      </c>
      <c r="P28" s="56">
        <f t="shared" si="8"/>
        <v>77082.42300000001</v>
      </c>
      <c r="Q28" s="56">
        <f>SUM(B28:P28)</f>
        <v>3140261.2081</v>
      </c>
      <c r="S28" s="62"/>
    </row>
    <row r="29" spans="1:17" ht="18.75" customHeight="1">
      <c r="A29" s="54" t="s">
        <v>38</v>
      </c>
      <c r="B29" s="52">
        <f aca="true" t="shared" si="9" ref="B29:P29">B26*B7</f>
        <v>316390.7474</v>
      </c>
      <c r="C29" s="52">
        <f>C26*C7</f>
        <v>71770.766</v>
      </c>
      <c r="D29" s="52">
        <f>D26*D7</f>
        <v>194286.65850000002</v>
      </c>
      <c r="E29" s="52">
        <f t="shared" si="9"/>
        <v>70754.1168</v>
      </c>
      <c r="F29" s="52">
        <f t="shared" si="9"/>
        <v>276673.58400000003</v>
      </c>
      <c r="G29" s="52">
        <f t="shared" si="9"/>
        <v>69602.76</v>
      </c>
      <c r="H29" s="52">
        <f t="shared" si="9"/>
        <v>284633.9167</v>
      </c>
      <c r="I29" s="52">
        <f t="shared" si="9"/>
        <v>329693.52</v>
      </c>
      <c r="J29" s="52">
        <f t="shared" si="9"/>
        <v>33987.84</v>
      </c>
      <c r="K29" s="52">
        <f t="shared" si="9"/>
        <v>143278.4402</v>
      </c>
      <c r="L29" s="52">
        <f t="shared" si="9"/>
        <v>283477.8285</v>
      </c>
      <c r="M29" s="52">
        <f t="shared" si="9"/>
        <v>362651.0292</v>
      </c>
      <c r="N29" s="52">
        <f t="shared" si="9"/>
        <v>359372.45160000003</v>
      </c>
      <c r="O29" s="52">
        <f t="shared" si="9"/>
        <v>140723.2762</v>
      </c>
      <c r="P29" s="52">
        <f t="shared" si="9"/>
        <v>72913.743</v>
      </c>
      <c r="Q29" s="53">
        <f>SUM(B29:P29)</f>
        <v>3010210.6781</v>
      </c>
    </row>
    <row r="30" spans="1:28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21850.29</v>
      </c>
      <c r="N30" s="52">
        <v>18683.12</v>
      </c>
      <c r="O30" s="52">
        <v>14086.89</v>
      </c>
      <c r="P30" s="52">
        <v>4168.68</v>
      </c>
      <c r="Q30" s="53">
        <f>SUM(B30:P30)</f>
        <v>130050.53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-42221.7</v>
      </c>
      <c r="C32" s="25">
        <f>+C33+C35+C42+C43+C44-C45</f>
        <v>-7937.8</v>
      </c>
      <c r="D32" s="25">
        <f>+D33+D35+D42+D43+D44-D45</f>
        <v>-29571.1</v>
      </c>
      <c r="E32" s="25">
        <f t="shared" si="10"/>
        <v>-10148</v>
      </c>
      <c r="F32" s="25">
        <f t="shared" si="10"/>
        <v>-36670.4</v>
      </c>
      <c r="G32" s="25">
        <f t="shared" si="10"/>
        <v>-5319.1</v>
      </c>
      <c r="H32" s="25">
        <f t="shared" si="10"/>
        <v>-33290.6</v>
      </c>
      <c r="I32" s="25">
        <f t="shared" si="10"/>
        <v>-51780.6</v>
      </c>
      <c r="J32" s="25">
        <f t="shared" si="10"/>
        <v>-5284.7</v>
      </c>
      <c r="K32" s="25">
        <f t="shared" si="10"/>
        <v>-23155.5</v>
      </c>
      <c r="L32" s="25">
        <f t="shared" si="10"/>
        <v>-36679</v>
      </c>
      <c r="M32" s="25">
        <f t="shared" si="10"/>
        <v>-36261.9</v>
      </c>
      <c r="N32" s="25">
        <f t="shared" si="10"/>
        <v>-33578.7</v>
      </c>
      <c r="O32" s="25">
        <f t="shared" si="10"/>
        <v>-13828.8</v>
      </c>
      <c r="P32" s="25">
        <f t="shared" si="10"/>
        <v>-8819.3</v>
      </c>
      <c r="Q32" s="25">
        <f t="shared" si="10"/>
        <v>-374547.2</v>
      </c>
    </row>
    <row r="33" spans="1:17" ht="18.75" customHeight="1">
      <c r="A33" s="17" t="s">
        <v>62</v>
      </c>
      <c r="B33" s="26">
        <f>+B34</f>
        <v>-42221.7</v>
      </c>
      <c r="C33" s="26">
        <f>+C34</f>
        <v>-7937.8</v>
      </c>
      <c r="D33" s="26">
        <f>+D34</f>
        <v>-29571.1</v>
      </c>
      <c r="E33" s="26">
        <f aca="true" t="shared" si="11" ref="E33:Q33">+E34</f>
        <v>-10148</v>
      </c>
      <c r="F33" s="26">
        <f t="shared" si="11"/>
        <v>-36670.4</v>
      </c>
      <c r="G33" s="26">
        <f t="shared" si="11"/>
        <v>-5319.1</v>
      </c>
      <c r="H33" s="26">
        <f t="shared" si="11"/>
        <v>-33290.6</v>
      </c>
      <c r="I33" s="26">
        <f t="shared" si="11"/>
        <v>-51780.6</v>
      </c>
      <c r="J33" s="26">
        <f t="shared" si="11"/>
        <v>-5284.7</v>
      </c>
      <c r="K33" s="26">
        <f t="shared" si="11"/>
        <v>-23155.5</v>
      </c>
      <c r="L33" s="26">
        <f t="shared" si="11"/>
        <v>-36679</v>
      </c>
      <c r="M33" s="26">
        <f t="shared" si="11"/>
        <v>-36261.9</v>
      </c>
      <c r="N33" s="26">
        <f t="shared" si="11"/>
        <v>-33578.7</v>
      </c>
      <c r="O33" s="26">
        <f t="shared" si="11"/>
        <v>-13828.8</v>
      </c>
      <c r="P33" s="26">
        <f t="shared" si="11"/>
        <v>-8819.3</v>
      </c>
      <c r="Q33" s="26">
        <f t="shared" si="11"/>
        <v>-374547.2</v>
      </c>
    </row>
    <row r="34" spans="1:28" ht="18.75" customHeight="1">
      <c r="A34" s="13" t="s">
        <v>39</v>
      </c>
      <c r="B34" s="20">
        <f aca="true" t="shared" si="12" ref="B34:G34">ROUND(-B9*$F$3,2)</f>
        <v>-42221.7</v>
      </c>
      <c r="C34" s="20">
        <f t="shared" si="12"/>
        <v>-7937.8</v>
      </c>
      <c r="D34" s="20">
        <f t="shared" si="12"/>
        <v>-29571.1</v>
      </c>
      <c r="E34" s="20">
        <f t="shared" si="12"/>
        <v>-10148</v>
      </c>
      <c r="F34" s="20">
        <f t="shared" si="12"/>
        <v>-36670.4</v>
      </c>
      <c r="G34" s="20">
        <f t="shared" si="12"/>
        <v>-5319.1</v>
      </c>
      <c r="H34" s="20">
        <f aca="true" t="shared" si="13" ref="H34:P34">ROUND(-H9*$F$3,2)</f>
        <v>-33290.6</v>
      </c>
      <c r="I34" s="20">
        <f t="shared" si="13"/>
        <v>-51780.6</v>
      </c>
      <c r="J34" s="20">
        <f t="shared" si="13"/>
        <v>-5284.7</v>
      </c>
      <c r="K34" s="20">
        <f>ROUND(-K9*$F$3,2)</f>
        <v>-23155.5</v>
      </c>
      <c r="L34" s="20">
        <f>ROUND(-L9*$F$3,2)</f>
        <v>-36679</v>
      </c>
      <c r="M34" s="20">
        <f>ROUND(-M9*$F$3,2)</f>
        <v>-36261.9</v>
      </c>
      <c r="N34" s="20">
        <f>ROUND(-N9*$F$3,2)</f>
        <v>-33578.7</v>
      </c>
      <c r="O34" s="20">
        <f t="shared" si="13"/>
        <v>-13828.8</v>
      </c>
      <c r="P34" s="20">
        <f t="shared" si="13"/>
        <v>-8819.3</v>
      </c>
      <c r="Q34" s="44">
        <f aca="true" t="shared" si="14" ref="Q34:Q45">SUM(B34:P34)</f>
        <v>-374547.2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278473.3174</v>
      </c>
      <c r="C46" s="29">
        <f t="shared" si="16"/>
        <v>65038.89599999999</v>
      </c>
      <c r="D46" s="29">
        <f t="shared" si="16"/>
        <v>171489.3285</v>
      </c>
      <c r="E46" s="29">
        <f t="shared" si="16"/>
        <v>61830.6168</v>
      </c>
      <c r="F46" s="29">
        <f t="shared" si="16"/>
        <v>252310.33400000006</v>
      </c>
      <c r="G46" s="29">
        <f t="shared" si="16"/>
        <v>64283.659999999996</v>
      </c>
      <c r="H46" s="29">
        <f t="shared" si="16"/>
        <v>269581.78670000006</v>
      </c>
      <c r="I46" s="29">
        <f t="shared" si="16"/>
        <v>282773.22000000003</v>
      </c>
      <c r="J46" s="29">
        <f t="shared" si="16"/>
        <v>28703.139999999996</v>
      </c>
      <c r="K46" s="29">
        <f t="shared" si="16"/>
        <v>123795.75020000001</v>
      </c>
      <c r="L46" s="29">
        <f t="shared" si="16"/>
        <v>265473.1785</v>
      </c>
      <c r="M46" s="29">
        <f t="shared" si="16"/>
        <v>348239.41919999995</v>
      </c>
      <c r="N46" s="29">
        <f t="shared" si="16"/>
        <v>344476.8716</v>
      </c>
      <c r="O46" s="29">
        <f t="shared" si="16"/>
        <v>140981.3662</v>
      </c>
      <c r="P46" s="29">
        <f t="shared" si="16"/>
        <v>68263.123</v>
      </c>
      <c r="Q46" s="29">
        <f>SUM(B46:P46)</f>
        <v>2765714.0081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278473.32</v>
      </c>
      <c r="C49" s="35">
        <f aca="true" t="shared" si="17" ref="C49:P49">SUM(C50:C64)</f>
        <v>65038.9</v>
      </c>
      <c r="D49" s="35">
        <f t="shared" si="17"/>
        <v>171489.33</v>
      </c>
      <c r="E49" s="35">
        <f t="shared" si="17"/>
        <v>61830.62</v>
      </c>
      <c r="F49" s="35">
        <f t="shared" si="17"/>
        <v>252310.33</v>
      </c>
      <c r="G49" s="35">
        <f t="shared" si="17"/>
        <v>64283.66</v>
      </c>
      <c r="H49" s="35">
        <f t="shared" si="17"/>
        <v>269581.79</v>
      </c>
      <c r="I49" s="35">
        <f t="shared" si="17"/>
        <v>282773.22</v>
      </c>
      <c r="J49" s="35">
        <f t="shared" si="17"/>
        <v>28703.14</v>
      </c>
      <c r="K49" s="35">
        <f t="shared" si="17"/>
        <v>123795.75</v>
      </c>
      <c r="L49" s="35">
        <f t="shared" si="17"/>
        <v>265473.18</v>
      </c>
      <c r="M49" s="35">
        <f t="shared" si="17"/>
        <v>348239.42</v>
      </c>
      <c r="N49" s="35">
        <f t="shared" si="17"/>
        <v>344476.87</v>
      </c>
      <c r="O49" s="35">
        <f t="shared" si="17"/>
        <v>140981.37</v>
      </c>
      <c r="P49" s="35">
        <f t="shared" si="17"/>
        <v>68263.12</v>
      </c>
      <c r="Q49" s="29">
        <f>SUM(Q50:Q64)</f>
        <v>2765714.02</v>
      </c>
      <c r="S49" s="64"/>
    </row>
    <row r="50" spans="1:20" ht="18.75" customHeight="1">
      <c r="A50" s="17" t="s">
        <v>83</v>
      </c>
      <c r="B50" s="35">
        <v>278473.32</v>
      </c>
      <c r="C50" s="34">
        <v>0</v>
      </c>
      <c r="D50" s="35">
        <v>171489.33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449962.65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65038.9</v>
      </c>
      <c r="D51" s="34">
        <v>0</v>
      </c>
      <c r="E51" s="35">
        <v>61830.62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2">SUM(B51:P51)</f>
        <v>126869.52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252310.33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252310.33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64283.66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64283.66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269581.79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269581.79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282773.22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282773.22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28703.14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28703.14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123795.75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123795.75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265473.18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265473.18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348239.42</v>
      </c>
      <c r="N59" s="34">
        <v>0</v>
      </c>
      <c r="O59" s="34">
        <v>0</v>
      </c>
      <c r="P59" s="34">
        <v>0</v>
      </c>
      <c r="Q59" s="29">
        <f t="shared" si="18"/>
        <v>348239.42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344476.87</v>
      </c>
      <c r="O60" s="34">
        <v>0</v>
      </c>
      <c r="P60" s="34">
        <v>0</v>
      </c>
      <c r="Q60" s="29">
        <f t="shared" si="18"/>
        <v>344476.87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140981.37</v>
      </c>
      <c r="P61" s="34">
        <v>0</v>
      </c>
      <c r="Q61" s="29">
        <f t="shared" si="18"/>
        <v>140981.37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68263.12</v>
      </c>
      <c r="Q62" s="29">
        <f t="shared" si="18"/>
        <v>68263.12</v>
      </c>
      <c r="R62"/>
      <c r="U62"/>
      <c r="AB62"/>
    </row>
    <row r="63" spans="1:28" ht="18.75" customHeight="1">
      <c r="A63" s="17" t="s">
        <v>91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1.9578000000000002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2019-07-15T13:38:54Z</dcterms:modified>
  <cp:category/>
  <cp:version/>
  <cp:contentType/>
  <cp:contentStatus/>
</cp:coreProperties>
</file>