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<sst xmlns="http://schemas.openxmlformats.org/spreadsheetml/2006/main" count="104" uniqueCount="98">
  <si>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</si>
  <si>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</si>
  <si>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</si>
  <si>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</si>
  <si>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</si>
  <si>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</si>
  <si>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</si>
  <si>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</si>
  <si>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</si>
  <si>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</si>
  <si>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</si>
  <si>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</si>
  <si>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</si>
  <si>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</si>
  <si>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</si>
  <si>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</si>
  <si>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</si>
  <si>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</si>
  <si>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</si>
  <si>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</si>
  <si>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</si>
  <si>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</si>
  <si>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</si>
  <si>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</si>
  <si>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</si>
  <si>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</si>
  <si>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</si>
  <si>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</si>
  <si>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</si>
  <si>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</si>
  <si>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</si>
  <si>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</si>
  <si>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</si>
  <si>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</si>
  <si>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</si>
  <si>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</si>
  <si>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</si>
  <si>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</si>
  <si>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</si>
  <si>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</si>
  <si>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</si>
  <si>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</si>
  <si>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</si>
  <si>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</si>
  <si>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</si>
  <si>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</si>
  <si>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</si>
  <si>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</si>
  <si>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</si>
  <si>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</si>
  <si>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</si>
  <si>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</si>
  <si>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</si>
  <si>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</si>
  <si>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</si>
  <si>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</si>
  <si>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</si>
  <si>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</si>
  <si>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</si>
  <si>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</si>
  <si>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</si>
  <si>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</si>
  <si>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</si>
  <si>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</si>
  <si>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</si>
  <si>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</si>
  <si>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</si>
  <si>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</si>
  <si>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</si>
  <si>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</si>
  <si>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</si>
  <si>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</si>
  <si>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</si>
  <si>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</si>
  <si>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</si>
  <si>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</si>
  <si>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</si>
  <si>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</si>
  <si>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</si>
  <si>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</si>
  <si>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</si>
  <si>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</si>
  <si>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</si>
  <si>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</si>
  <si>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</si>
  <si>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</si>
  <si>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</si>
  <si>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</si>
  <si>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</si>
  <si>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</si>
  <si>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</si>
  <si>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</si>
  <si>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</si>
  <si>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</si>
  <si>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</si>
  <si>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</si>
  <si>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</si>
  <si>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06/07/19 - VENCIMENTO 15/07/19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</si>
</sst>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271579</v>
      </c>
      <c r="C7" s="10">
        <f>C8+C18+C22</f>
        <v>51652</v>
      </c>
      <c r="D7" s="10">
        <f>D8+D18+D22</f>
        <v>162653</v>
      </c>
      <c r="E7" s="10">
        <f t="shared" si="0"/>
        <v>54018</v>
      </c>
      <c r="F7" s="10">
        <f t="shared" si="0"/>
        <v>256325</v>
      </c>
      <c r="G7" s="10">
        <f t="shared" si="0"/>
        <v>47616</v>
      </c>
      <c r="H7" s="10">
        <f t="shared" si="0"/>
        <v>220989</v>
      </c>
      <c r="I7" s="10">
        <f t="shared" si="0"/>
        <v>331617</v>
      </c>
      <c r="J7" s="10">
        <f t="shared" si="0"/>
        <v>34058</v>
      </c>
      <c r="K7" s="10">
        <f t="shared" si="0"/>
        <v>127342</v>
      </c>
      <c r="L7" s="10">
        <f t="shared" si="0"/>
        <v>194234</v>
      </c>
      <c r="M7" s="10">
        <f t="shared" si="0"/>
        <v>289657</v>
      </c>
      <c r="N7" s="10">
        <f t="shared" si="0"/>
        <v>251066</v>
      </c>
      <c r="O7" s="10">
        <f t="shared" si="0"/>
        <v>83418</v>
      </c>
      <c r="P7" s="10">
        <f t="shared" si="0"/>
        <v>54513</v>
      </c>
      <c r="Q7" s="10">
        <f>+Q8+Q18+Q22</f>
        <v>2430737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130881</v>
      </c>
      <c r="C8" s="12">
        <f>+C9+C10+C14</f>
        <v>24871</v>
      </c>
      <c r="D8" s="12">
        <f>+D9+D10+D14</f>
        <v>82281</v>
      </c>
      <c r="E8" s="12">
        <f t="shared" si="1"/>
        <v>27822</v>
      </c>
      <c r="F8" s="12">
        <f t="shared" si="1"/>
        <v>138842</v>
      </c>
      <c r="G8" s="12">
        <f t="shared" si="1"/>
        <v>23107</v>
      </c>
      <c r="H8" s="12">
        <f t="shared" si="1"/>
        <v>112238</v>
      </c>
      <c r="I8" s="12">
        <f t="shared" si="1"/>
        <v>168634</v>
      </c>
      <c r="J8" s="12">
        <f t="shared" si="1"/>
        <v>17449</v>
      </c>
      <c r="K8" s="12">
        <f t="shared" si="1"/>
        <v>63039</v>
      </c>
      <c r="L8" s="12">
        <f t="shared" si="1"/>
        <v>100498</v>
      </c>
      <c r="M8" s="12">
        <f t="shared" si="1"/>
        <v>152283</v>
      </c>
      <c r="N8" s="12">
        <f t="shared" si="1"/>
        <v>129034</v>
      </c>
      <c r="O8" s="12">
        <f t="shared" si="1"/>
        <v>46297</v>
      </c>
      <c r="P8" s="12">
        <f t="shared" si="1"/>
        <v>32569</v>
      </c>
      <c r="Q8" s="12">
        <f>SUM(B8:P8)</f>
        <v>1249845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16558</v>
      </c>
      <c r="C9" s="14">
        <v>2932</v>
      </c>
      <c r="D9" s="14">
        <v>12351</v>
      </c>
      <c r="E9" s="14">
        <v>4856</v>
      </c>
      <c r="F9" s="14">
        <v>14663</v>
      </c>
      <c r="G9" s="14">
        <v>2705</v>
      </c>
      <c r="H9" s="14">
        <v>12568</v>
      </c>
      <c r="I9" s="14">
        <v>21277</v>
      </c>
      <c r="J9" s="14">
        <v>2747</v>
      </c>
      <c r="K9" s="14">
        <v>9846</v>
      </c>
      <c r="L9" s="14">
        <v>14015</v>
      </c>
      <c r="M9" s="14">
        <v>13845</v>
      </c>
      <c r="N9" s="14">
        <v>13199</v>
      </c>
      <c r="O9" s="14">
        <v>5637</v>
      </c>
      <c r="P9" s="14">
        <v>4505</v>
      </c>
      <c r="Q9" s="12">
        <f aca="true" t="shared" si="2" ref="Q9:Q17">SUM(B9:P9)</f>
        <v>151704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107657</v>
      </c>
      <c r="C10" s="14">
        <f t="shared" si="3"/>
        <v>20657</v>
      </c>
      <c r="D10" s="14">
        <f t="shared" si="3"/>
        <v>65827</v>
      </c>
      <c r="E10" s="14">
        <f t="shared" si="3"/>
        <v>21629</v>
      </c>
      <c r="F10" s="14">
        <f t="shared" si="3"/>
        <v>117461</v>
      </c>
      <c r="G10" s="14">
        <f t="shared" si="3"/>
        <v>19234</v>
      </c>
      <c r="H10" s="14">
        <f t="shared" si="3"/>
        <v>93893</v>
      </c>
      <c r="I10" s="14">
        <f t="shared" si="3"/>
        <v>138004</v>
      </c>
      <c r="J10" s="14">
        <f t="shared" si="3"/>
        <v>13912</v>
      </c>
      <c r="K10" s="14">
        <f t="shared" si="3"/>
        <v>50203</v>
      </c>
      <c r="L10" s="14">
        <f t="shared" si="3"/>
        <v>81658</v>
      </c>
      <c r="M10" s="14">
        <f t="shared" si="3"/>
        <v>130396</v>
      </c>
      <c r="N10" s="14">
        <f t="shared" si="3"/>
        <v>108602</v>
      </c>
      <c r="O10" s="14">
        <f t="shared" si="3"/>
        <v>38647</v>
      </c>
      <c r="P10" s="14">
        <f t="shared" si="3"/>
        <v>26877</v>
      </c>
      <c r="Q10" s="12">
        <f t="shared" si="2"/>
        <v>1034657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52329</v>
      </c>
      <c r="C11" s="14">
        <v>9926</v>
      </c>
      <c r="D11" s="14">
        <v>32464</v>
      </c>
      <c r="E11" s="14">
        <v>11405</v>
      </c>
      <c r="F11" s="14">
        <v>55493</v>
      </c>
      <c r="G11" s="14">
        <v>9327</v>
      </c>
      <c r="H11" s="14">
        <v>45148</v>
      </c>
      <c r="I11" s="14">
        <v>66906</v>
      </c>
      <c r="J11" s="14">
        <v>7078</v>
      </c>
      <c r="K11" s="14">
        <v>25188</v>
      </c>
      <c r="L11" s="14">
        <v>38842</v>
      </c>
      <c r="M11" s="14">
        <v>64036</v>
      </c>
      <c r="N11" s="14">
        <v>50969</v>
      </c>
      <c r="O11" s="14">
        <v>17322</v>
      </c>
      <c r="P11" s="14">
        <v>11858</v>
      </c>
      <c r="Q11" s="12">
        <f t="shared" si="2"/>
        <v>498291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52515</v>
      </c>
      <c r="C12" s="14">
        <v>10213</v>
      </c>
      <c r="D12" s="14">
        <v>31012</v>
      </c>
      <c r="E12" s="14">
        <v>9551</v>
      </c>
      <c r="F12" s="14">
        <v>59466</v>
      </c>
      <c r="G12" s="14">
        <v>9300</v>
      </c>
      <c r="H12" s="14">
        <v>46084</v>
      </c>
      <c r="I12" s="14">
        <v>66136</v>
      </c>
      <c r="J12" s="14">
        <v>6452</v>
      </c>
      <c r="K12" s="14">
        <v>23707</v>
      </c>
      <c r="L12" s="14">
        <v>40698</v>
      </c>
      <c r="M12" s="14">
        <v>63374</v>
      </c>
      <c r="N12" s="14">
        <v>55071</v>
      </c>
      <c r="O12" s="14">
        <v>20339</v>
      </c>
      <c r="P12" s="14">
        <v>14425</v>
      </c>
      <c r="Q12" s="12">
        <f t="shared" si="2"/>
        <v>508343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2813</v>
      </c>
      <c r="C13" s="14">
        <v>518</v>
      </c>
      <c r="D13" s="14">
        <v>2351</v>
      </c>
      <c r="E13" s="14">
        <v>673</v>
      </c>
      <c r="F13" s="14">
        <v>2502</v>
      </c>
      <c r="G13" s="14">
        <v>607</v>
      </c>
      <c r="H13" s="14">
        <v>2661</v>
      </c>
      <c r="I13" s="14">
        <v>4962</v>
      </c>
      <c r="J13" s="14">
        <v>382</v>
      </c>
      <c r="K13" s="14">
        <v>1308</v>
      </c>
      <c r="L13" s="14">
        <v>2118</v>
      </c>
      <c r="M13" s="14">
        <v>2986</v>
      </c>
      <c r="N13" s="14">
        <v>2562</v>
      </c>
      <c r="O13" s="14">
        <v>986</v>
      </c>
      <c r="P13" s="14">
        <v>594</v>
      </c>
      <c r="Q13" s="12">
        <f t="shared" si="2"/>
        <v>28023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6666</v>
      </c>
      <c r="C14" s="14">
        <f t="shared" si="4"/>
        <v>1282</v>
      </c>
      <c r="D14" s="14">
        <f t="shared" si="4"/>
        <v>4103</v>
      </c>
      <c r="E14" s="14">
        <f t="shared" si="4"/>
        <v>1337</v>
      </c>
      <c r="F14" s="14">
        <f t="shared" si="4"/>
        <v>6718</v>
      </c>
      <c r="G14" s="14">
        <f t="shared" si="4"/>
        <v>1168</v>
      </c>
      <c r="H14" s="14">
        <f t="shared" si="4"/>
        <v>5777</v>
      </c>
      <c r="I14" s="14">
        <f t="shared" si="4"/>
        <v>9353</v>
      </c>
      <c r="J14" s="14">
        <f t="shared" si="4"/>
        <v>790</v>
      </c>
      <c r="K14" s="14">
        <f t="shared" si="4"/>
        <v>2990</v>
      </c>
      <c r="L14" s="14">
        <f t="shared" si="4"/>
        <v>4825</v>
      </c>
      <c r="M14" s="14">
        <f t="shared" si="4"/>
        <v>8042</v>
      </c>
      <c r="N14" s="14">
        <f t="shared" si="4"/>
        <v>7233</v>
      </c>
      <c r="O14" s="14">
        <f t="shared" si="4"/>
        <v>2013</v>
      </c>
      <c r="P14" s="14">
        <f t="shared" si="4"/>
        <v>1187</v>
      </c>
      <c r="Q14" s="12">
        <f t="shared" si="2"/>
        <v>63484</v>
      </c>
    </row>
    <row r="15" spans="1:28" ht="18.75" customHeight="1">
      <c r="A15" s="15" t="s">
        <v>13</v>
      </c>
      <c r="B15" s="14">
        <v>6663</v>
      </c>
      <c r="C15" s="14">
        <v>1282</v>
      </c>
      <c r="D15" s="14">
        <v>4100</v>
      </c>
      <c r="E15" s="14">
        <v>1336</v>
      </c>
      <c r="F15" s="14">
        <v>6709</v>
      </c>
      <c r="G15" s="14">
        <v>1168</v>
      </c>
      <c r="H15" s="14">
        <v>5774</v>
      </c>
      <c r="I15" s="14">
        <v>9345</v>
      </c>
      <c r="J15" s="14">
        <v>790</v>
      </c>
      <c r="K15" s="14">
        <v>2988</v>
      </c>
      <c r="L15" s="14">
        <v>4814</v>
      </c>
      <c r="M15" s="14">
        <v>8029</v>
      </c>
      <c r="N15" s="14">
        <v>7217</v>
      </c>
      <c r="O15" s="14">
        <v>2006</v>
      </c>
      <c r="P15" s="14">
        <v>1186</v>
      </c>
      <c r="Q15" s="12">
        <f t="shared" si="2"/>
        <v>63407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0</v>
      </c>
      <c r="D16" s="14">
        <v>3</v>
      </c>
      <c r="E16" s="14">
        <v>1</v>
      </c>
      <c r="F16" s="14">
        <v>5</v>
      </c>
      <c r="G16" s="14">
        <v>0</v>
      </c>
      <c r="H16" s="14">
        <v>1</v>
      </c>
      <c r="I16" s="14">
        <v>1</v>
      </c>
      <c r="J16" s="14">
        <v>0</v>
      </c>
      <c r="K16" s="14">
        <v>1</v>
      </c>
      <c r="L16" s="14">
        <v>9</v>
      </c>
      <c r="M16" s="14">
        <v>4</v>
      </c>
      <c r="N16" s="14">
        <v>9</v>
      </c>
      <c r="O16" s="14">
        <v>5</v>
      </c>
      <c r="P16" s="14">
        <v>1</v>
      </c>
      <c r="Q16" s="12">
        <f t="shared" si="2"/>
        <v>42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</v>
      </c>
      <c r="C17" s="14">
        <v>0</v>
      </c>
      <c r="D17" s="14">
        <v>0</v>
      </c>
      <c r="E17" s="14">
        <v>0</v>
      </c>
      <c r="F17" s="14">
        <v>4</v>
      </c>
      <c r="G17" s="14">
        <v>0</v>
      </c>
      <c r="H17" s="14">
        <v>2</v>
      </c>
      <c r="I17" s="14">
        <v>7</v>
      </c>
      <c r="J17" s="14">
        <v>0</v>
      </c>
      <c r="K17" s="14">
        <v>1</v>
      </c>
      <c r="L17" s="14">
        <v>2</v>
      </c>
      <c r="M17" s="14">
        <v>9</v>
      </c>
      <c r="N17" s="14">
        <v>7</v>
      </c>
      <c r="O17" s="14">
        <v>2</v>
      </c>
      <c r="P17" s="14">
        <v>0</v>
      </c>
      <c r="Q17" s="12">
        <f t="shared" si="2"/>
        <v>35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75898</v>
      </c>
      <c r="C18" s="18">
        <f t="shared" si="5"/>
        <v>13348</v>
      </c>
      <c r="D18" s="18">
        <f t="shared" si="5"/>
        <v>38375</v>
      </c>
      <c r="E18" s="18">
        <f t="shared" si="5"/>
        <v>13360</v>
      </c>
      <c r="F18" s="18">
        <f t="shared" si="5"/>
        <v>54884</v>
      </c>
      <c r="G18" s="18">
        <f t="shared" si="5"/>
        <v>10871</v>
      </c>
      <c r="H18" s="18">
        <f t="shared" si="5"/>
        <v>51628</v>
      </c>
      <c r="I18" s="18">
        <f t="shared" si="5"/>
        <v>73763</v>
      </c>
      <c r="J18" s="18">
        <f t="shared" si="5"/>
        <v>7874</v>
      </c>
      <c r="K18" s="18">
        <f t="shared" si="5"/>
        <v>32421</v>
      </c>
      <c r="L18" s="18">
        <f t="shared" si="5"/>
        <v>46711</v>
      </c>
      <c r="M18" s="18">
        <f t="shared" si="5"/>
        <v>78407</v>
      </c>
      <c r="N18" s="18">
        <f t="shared" si="5"/>
        <v>75552</v>
      </c>
      <c r="O18" s="18">
        <f t="shared" si="5"/>
        <v>23565</v>
      </c>
      <c r="P18" s="18">
        <f t="shared" si="5"/>
        <v>14345</v>
      </c>
      <c r="Q18" s="12">
        <f aca="true" t="shared" si="6" ref="Q18:Q24">SUM(B18:P18)</f>
        <v>611002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36981</v>
      </c>
      <c r="C19" s="14">
        <v>6417</v>
      </c>
      <c r="D19" s="14">
        <v>19839</v>
      </c>
      <c r="E19" s="14">
        <v>7680</v>
      </c>
      <c r="F19" s="14">
        <v>24603</v>
      </c>
      <c r="G19" s="14">
        <v>5260</v>
      </c>
      <c r="H19" s="14">
        <v>24849</v>
      </c>
      <c r="I19" s="14">
        <v>35660</v>
      </c>
      <c r="J19" s="14">
        <v>4374</v>
      </c>
      <c r="K19" s="14">
        <v>17004</v>
      </c>
      <c r="L19" s="14">
        <v>22307</v>
      </c>
      <c r="M19" s="14">
        <v>38383</v>
      </c>
      <c r="N19" s="14">
        <v>35332</v>
      </c>
      <c r="O19" s="14">
        <v>11141</v>
      </c>
      <c r="P19" s="14">
        <v>6445</v>
      </c>
      <c r="Q19" s="12">
        <f t="shared" si="6"/>
        <v>296275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37553</v>
      </c>
      <c r="C20" s="14">
        <v>6683</v>
      </c>
      <c r="D20" s="14">
        <v>17587</v>
      </c>
      <c r="E20" s="14">
        <v>5410</v>
      </c>
      <c r="F20" s="14">
        <v>29432</v>
      </c>
      <c r="G20" s="14">
        <v>5400</v>
      </c>
      <c r="H20" s="14">
        <v>25712</v>
      </c>
      <c r="I20" s="14">
        <v>36269</v>
      </c>
      <c r="J20" s="14">
        <v>3375</v>
      </c>
      <c r="K20" s="14">
        <v>14896</v>
      </c>
      <c r="L20" s="14">
        <v>23595</v>
      </c>
      <c r="M20" s="14">
        <v>38734</v>
      </c>
      <c r="N20" s="14">
        <v>38959</v>
      </c>
      <c r="O20" s="14">
        <v>11973</v>
      </c>
      <c r="P20" s="14">
        <v>7649</v>
      </c>
      <c r="Q20" s="12">
        <f t="shared" si="6"/>
        <v>303227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1364</v>
      </c>
      <c r="C21" s="14">
        <v>248</v>
      </c>
      <c r="D21" s="14">
        <v>949</v>
      </c>
      <c r="E21" s="14">
        <v>270</v>
      </c>
      <c r="F21" s="14">
        <v>849</v>
      </c>
      <c r="G21" s="14">
        <v>211</v>
      </c>
      <c r="H21" s="14">
        <v>1067</v>
      </c>
      <c r="I21" s="14">
        <v>1834</v>
      </c>
      <c r="J21" s="14">
        <v>125</v>
      </c>
      <c r="K21" s="14">
        <v>521</v>
      </c>
      <c r="L21" s="14">
        <v>809</v>
      </c>
      <c r="M21" s="14">
        <v>1290</v>
      </c>
      <c r="N21" s="14">
        <v>1261</v>
      </c>
      <c r="O21" s="14">
        <v>451</v>
      </c>
      <c r="P21" s="14">
        <v>251</v>
      </c>
      <c r="Q21" s="12">
        <f t="shared" si="6"/>
        <v>11500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64800</v>
      </c>
      <c r="C22" s="14">
        <f t="shared" si="7"/>
        <v>13433</v>
      </c>
      <c r="D22" s="14">
        <f t="shared" si="7"/>
        <v>41997</v>
      </c>
      <c r="E22" s="14">
        <f t="shared" si="7"/>
        <v>12836</v>
      </c>
      <c r="F22" s="14">
        <f t="shared" si="7"/>
        <v>62599</v>
      </c>
      <c r="G22" s="14">
        <f t="shared" si="7"/>
        <v>13638</v>
      </c>
      <c r="H22" s="14">
        <f t="shared" si="7"/>
        <v>57123</v>
      </c>
      <c r="I22" s="14">
        <f t="shared" si="7"/>
        <v>89220</v>
      </c>
      <c r="J22" s="14">
        <f t="shared" si="7"/>
        <v>8735</v>
      </c>
      <c r="K22" s="14">
        <f t="shared" si="7"/>
        <v>31882</v>
      </c>
      <c r="L22" s="14">
        <f t="shared" si="7"/>
        <v>47025</v>
      </c>
      <c r="M22" s="14">
        <f t="shared" si="7"/>
        <v>58967</v>
      </c>
      <c r="N22" s="14">
        <f t="shared" si="7"/>
        <v>46480</v>
      </c>
      <c r="O22" s="14">
        <f t="shared" si="7"/>
        <v>13556</v>
      </c>
      <c r="P22" s="14">
        <f t="shared" si="7"/>
        <v>7599</v>
      </c>
      <c r="Q22" s="12">
        <f t="shared" si="6"/>
        <v>569890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47672</v>
      </c>
      <c r="C23" s="14">
        <v>9789</v>
      </c>
      <c r="D23" s="14">
        <v>34231</v>
      </c>
      <c r="E23" s="14">
        <v>10304</v>
      </c>
      <c r="F23" s="14">
        <v>47798</v>
      </c>
      <c r="G23" s="14">
        <v>10870</v>
      </c>
      <c r="H23" s="14">
        <v>44632</v>
      </c>
      <c r="I23" s="14">
        <v>72099</v>
      </c>
      <c r="J23" s="14">
        <v>7470</v>
      </c>
      <c r="K23" s="14">
        <v>26137</v>
      </c>
      <c r="L23" s="14">
        <v>37160</v>
      </c>
      <c r="M23" s="14">
        <v>46300</v>
      </c>
      <c r="N23" s="14">
        <v>37485</v>
      </c>
      <c r="O23" s="14">
        <v>10961</v>
      </c>
      <c r="P23" s="14">
        <v>5903</v>
      </c>
      <c r="Q23" s="12">
        <f t="shared" si="6"/>
        <v>448811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17128</v>
      </c>
      <c r="C24" s="14">
        <v>3644</v>
      </c>
      <c r="D24" s="14">
        <v>7766</v>
      </c>
      <c r="E24" s="14">
        <v>2532</v>
      </c>
      <c r="F24" s="14">
        <v>14801</v>
      </c>
      <c r="G24" s="14">
        <v>2768</v>
      </c>
      <c r="H24" s="14">
        <v>12491</v>
      </c>
      <c r="I24" s="14">
        <v>17121</v>
      </c>
      <c r="J24" s="14">
        <v>1265</v>
      </c>
      <c r="K24" s="14">
        <v>5745</v>
      </c>
      <c r="L24" s="14">
        <v>9865</v>
      </c>
      <c r="M24" s="14">
        <v>12667</v>
      </c>
      <c r="N24" s="14">
        <v>8995</v>
      </c>
      <c r="O24" s="14">
        <v>2595</v>
      </c>
      <c r="P24" s="14">
        <v>1696</v>
      </c>
      <c r="Q24" s="12">
        <f t="shared" si="6"/>
        <v>121079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614732.3883</v>
      </c>
      <c r="C28" s="56">
        <f>C29+C30</f>
        <v>134819.3236</v>
      </c>
      <c r="D28" s="56">
        <f>D29+D30</f>
        <v>383396.79150000005</v>
      </c>
      <c r="E28" s="56">
        <f aca="true" t="shared" si="8" ref="E28:P28">E29+E30</f>
        <v>150195.34040000002</v>
      </c>
      <c r="F28" s="56">
        <f t="shared" si="8"/>
        <v>542387.25</v>
      </c>
      <c r="G28" s="56">
        <f t="shared" si="8"/>
        <v>148619.0592</v>
      </c>
      <c r="H28" s="56">
        <f t="shared" si="8"/>
        <v>543021.0482999999</v>
      </c>
      <c r="I28" s="56">
        <f t="shared" si="8"/>
        <v>654100.0626000001</v>
      </c>
      <c r="J28" s="56">
        <f t="shared" si="8"/>
        <v>85315.29</v>
      </c>
      <c r="K28" s="56">
        <f t="shared" si="8"/>
        <v>294802.0904</v>
      </c>
      <c r="L28" s="56">
        <f t="shared" si="8"/>
        <v>527664.547</v>
      </c>
      <c r="M28" s="56">
        <f t="shared" si="8"/>
        <v>685831.0311</v>
      </c>
      <c r="N28" s="56">
        <f t="shared" si="8"/>
        <v>662516.7704</v>
      </c>
      <c r="O28" s="56">
        <f t="shared" si="8"/>
        <v>283877.38560000004</v>
      </c>
      <c r="P28" s="56">
        <f t="shared" si="8"/>
        <v>154984.34579999998</v>
      </c>
      <c r="Q28" s="56">
        <f>SUM(B28:P28)</f>
        <v>5866262.7242</v>
      </c>
      <c r="S28" s="62"/>
    </row>
    <row r="29" spans="1:17" ht="18.75" customHeight="1">
      <c r="A29" s="54" t="s">
        <v>38</v>
      </c>
      <c r="B29" s="52">
        <f aca="true" t="shared" si="9" ref="B29:P29">B26*B7</f>
        <v>610428.1183</v>
      </c>
      <c r="C29" s="52">
        <f>C26*C7</f>
        <v>133613.3936</v>
      </c>
      <c r="D29" s="52">
        <f>D26*D7</f>
        <v>376623.02150000003</v>
      </c>
      <c r="E29" s="52">
        <f t="shared" si="9"/>
        <v>148970.84040000002</v>
      </c>
      <c r="F29" s="52">
        <f t="shared" si="9"/>
        <v>530080.1</v>
      </c>
      <c r="G29" s="52">
        <f t="shared" si="9"/>
        <v>148619.0592</v>
      </c>
      <c r="H29" s="52">
        <f t="shared" si="9"/>
        <v>524782.5782999999</v>
      </c>
      <c r="I29" s="52">
        <f t="shared" si="9"/>
        <v>649239.7626</v>
      </c>
      <c r="J29" s="52">
        <f t="shared" si="9"/>
        <v>85315.29</v>
      </c>
      <c r="K29" s="52">
        <f t="shared" si="9"/>
        <v>291129.2804</v>
      </c>
      <c r="L29" s="52">
        <f t="shared" si="9"/>
        <v>508990.197</v>
      </c>
      <c r="M29" s="52">
        <f t="shared" si="9"/>
        <v>663980.7411</v>
      </c>
      <c r="N29" s="52">
        <f t="shared" si="9"/>
        <v>643833.6504</v>
      </c>
      <c r="O29" s="52">
        <f t="shared" si="9"/>
        <v>269790.4956</v>
      </c>
      <c r="P29" s="52">
        <f t="shared" si="9"/>
        <v>150815.6658</v>
      </c>
      <c r="Q29" s="53">
        <f>SUM(B29:P29)</f>
        <v>5736212.1942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-71199.4</v>
      </c>
      <c r="C32" s="25">
        <f>+C33+C35+C42+C43+C44-C45</f>
        <v>-12607.6</v>
      </c>
      <c r="D32" s="25">
        <f>+D33+D35+D42+D43+D44-D45</f>
        <v>-53109.3</v>
      </c>
      <c r="E32" s="25">
        <f t="shared" si="10"/>
        <v>-20880.8</v>
      </c>
      <c r="F32" s="25">
        <f t="shared" si="10"/>
        <v>-63050.9</v>
      </c>
      <c r="G32" s="25">
        <f t="shared" si="10"/>
        <v>-11631.5</v>
      </c>
      <c r="H32" s="25">
        <f t="shared" si="10"/>
        <v>-54042.4</v>
      </c>
      <c r="I32" s="25">
        <f t="shared" si="10"/>
        <v>-91491.1</v>
      </c>
      <c r="J32" s="25">
        <f t="shared" si="10"/>
        <v>-11812.1</v>
      </c>
      <c r="K32" s="25">
        <f t="shared" si="10"/>
        <v>-42337.8</v>
      </c>
      <c r="L32" s="25">
        <f t="shared" si="10"/>
        <v>-60264.5</v>
      </c>
      <c r="M32" s="25">
        <f t="shared" si="10"/>
        <v>-59533.5</v>
      </c>
      <c r="N32" s="25">
        <f t="shared" si="10"/>
        <v>-56755.7</v>
      </c>
      <c r="O32" s="25">
        <f t="shared" si="10"/>
        <v>-24239.1</v>
      </c>
      <c r="P32" s="25">
        <f t="shared" si="10"/>
        <v>-19371.5</v>
      </c>
      <c r="Q32" s="25">
        <f t="shared" si="10"/>
        <v>-652327.1999999998</v>
      </c>
    </row>
    <row r="33" spans="1:17" ht="18.75" customHeight="1">
      <c r="A33" s="17" t="s">
        <v>62</v>
      </c>
      <c r="B33" s="26">
        <f>+B34</f>
        <v>-71199.4</v>
      </c>
      <c r="C33" s="26">
        <f>+C34</f>
        <v>-12607.6</v>
      </c>
      <c r="D33" s="26">
        <f>+D34</f>
        <v>-53109.3</v>
      </c>
      <c r="E33" s="26">
        <f aca="true" t="shared" si="11" ref="E33:Q33">+E34</f>
        <v>-20880.8</v>
      </c>
      <c r="F33" s="26">
        <f t="shared" si="11"/>
        <v>-63050.9</v>
      </c>
      <c r="G33" s="26">
        <f t="shared" si="11"/>
        <v>-11631.5</v>
      </c>
      <c r="H33" s="26">
        <f t="shared" si="11"/>
        <v>-54042.4</v>
      </c>
      <c r="I33" s="26">
        <f t="shared" si="11"/>
        <v>-91491.1</v>
      </c>
      <c r="J33" s="26">
        <f t="shared" si="11"/>
        <v>-11812.1</v>
      </c>
      <c r="K33" s="26">
        <f t="shared" si="11"/>
        <v>-42337.8</v>
      </c>
      <c r="L33" s="26">
        <f t="shared" si="11"/>
        <v>-60264.5</v>
      </c>
      <c r="M33" s="26">
        <f t="shared" si="11"/>
        <v>-59533.5</v>
      </c>
      <c r="N33" s="26">
        <f t="shared" si="11"/>
        <v>-56755.7</v>
      </c>
      <c r="O33" s="26">
        <f t="shared" si="11"/>
        <v>-24239.1</v>
      </c>
      <c r="P33" s="26">
        <f t="shared" si="11"/>
        <v>-19371.5</v>
      </c>
      <c r="Q33" s="26">
        <f t="shared" si="11"/>
        <v>-652327.1999999998</v>
      </c>
    </row>
    <row r="34" spans="1:28" ht="18.75" customHeight="1">
      <c r="A34" s="13" t="s">
        <v>39</v>
      </c>
      <c r="B34" s="20">
        <f aca="true" t="shared" si="12" ref="B34:G34">ROUND(-B9*$F$3,2)</f>
        <v>-71199.4</v>
      </c>
      <c r="C34" s="20">
        <f t="shared" si="12"/>
        <v>-12607.6</v>
      </c>
      <c r="D34" s="20">
        <f t="shared" si="12"/>
        <v>-53109.3</v>
      </c>
      <c r="E34" s="20">
        <f t="shared" si="12"/>
        <v>-20880.8</v>
      </c>
      <c r="F34" s="20">
        <f t="shared" si="12"/>
        <v>-63050.9</v>
      </c>
      <c r="G34" s="20">
        <f t="shared" si="12"/>
        <v>-11631.5</v>
      </c>
      <c r="H34" s="20">
        <f aca="true" t="shared" si="13" ref="H34:P34">ROUND(-H9*$F$3,2)</f>
        <v>-54042.4</v>
      </c>
      <c r="I34" s="20">
        <f t="shared" si="13"/>
        <v>-91491.1</v>
      </c>
      <c r="J34" s="20">
        <f t="shared" si="13"/>
        <v>-11812.1</v>
      </c>
      <c r="K34" s="20">
        <f>ROUND(-K9*$F$3,2)</f>
        <v>-42337.8</v>
      </c>
      <c r="L34" s="20">
        <f>ROUND(-L9*$F$3,2)</f>
        <v>-60264.5</v>
      </c>
      <c r="M34" s="20">
        <f>ROUND(-M9*$F$3,2)</f>
        <v>-59533.5</v>
      </c>
      <c r="N34" s="20">
        <f>ROUND(-N9*$F$3,2)</f>
        <v>-56755.7</v>
      </c>
      <c r="O34" s="20">
        <f t="shared" si="13"/>
        <v>-24239.1</v>
      </c>
      <c r="P34" s="20">
        <f t="shared" si="13"/>
        <v>-19371.5</v>
      </c>
      <c r="Q34" s="44">
        <f aca="true" t="shared" si="14" ref="Q34:Q45">SUM(B34:P34)</f>
        <v>-652327.1999999998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543532.9883</v>
      </c>
      <c r="C46" s="29">
        <f t="shared" si="16"/>
        <v>122211.7236</v>
      </c>
      <c r="D46" s="29">
        <f t="shared" si="16"/>
        <v>330287.49150000006</v>
      </c>
      <c r="E46" s="29">
        <f t="shared" si="16"/>
        <v>129314.54040000001</v>
      </c>
      <c r="F46" s="29">
        <f t="shared" si="16"/>
        <v>479336.35</v>
      </c>
      <c r="G46" s="29">
        <f t="shared" si="16"/>
        <v>136987.5592</v>
      </c>
      <c r="H46" s="29">
        <f t="shared" si="16"/>
        <v>488978.6482999999</v>
      </c>
      <c r="I46" s="29">
        <f t="shared" si="16"/>
        <v>562608.9626000001</v>
      </c>
      <c r="J46" s="29">
        <f t="shared" si="16"/>
        <v>73503.18999999999</v>
      </c>
      <c r="K46" s="29">
        <f t="shared" si="16"/>
        <v>252464.2904</v>
      </c>
      <c r="L46" s="29">
        <f t="shared" si="16"/>
        <v>467400.047</v>
      </c>
      <c r="M46" s="29">
        <f t="shared" si="16"/>
        <v>626297.5311</v>
      </c>
      <c r="N46" s="29">
        <f t="shared" si="16"/>
        <v>605761.0704000001</v>
      </c>
      <c r="O46" s="29">
        <f t="shared" si="16"/>
        <v>259638.28560000003</v>
      </c>
      <c r="P46" s="29">
        <f t="shared" si="16"/>
        <v>135612.84579999998</v>
      </c>
      <c r="Q46" s="29">
        <f>SUM(B46:P46)</f>
        <v>5213935.5242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543532.99</v>
      </c>
      <c r="C49" s="35">
        <f aca="true" t="shared" si="17" ref="C49:P49">SUM(C50:C64)</f>
        <v>122211.72</v>
      </c>
      <c r="D49" s="35">
        <f t="shared" si="17"/>
        <v>330287.49</v>
      </c>
      <c r="E49" s="35">
        <f t="shared" si="17"/>
        <v>129314.54</v>
      </c>
      <c r="F49" s="35">
        <f t="shared" si="17"/>
        <v>479336.35</v>
      </c>
      <c r="G49" s="35">
        <f t="shared" si="17"/>
        <v>136987.56</v>
      </c>
      <c r="H49" s="35">
        <f t="shared" si="17"/>
        <v>488978.65</v>
      </c>
      <c r="I49" s="35">
        <f t="shared" si="17"/>
        <v>562608.96</v>
      </c>
      <c r="J49" s="35">
        <f t="shared" si="17"/>
        <v>73503.19</v>
      </c>
      <c r="K49" s="35">
        <f t="shared" si="17"/>
        <v>252464.29</v>
      </c>
      <c r="L49" s="35">
        <f t="shared" si="17"/>
        <v>467400.05</v>
      </c>
      <c r="M49" s="35">
        <f t="shared" si="17"/>
        <v>626297.54</v>
      </c>
      <c r="N49" s="35">
        <f t="shared" si="17"/>
        <v>605761.07</v>
      </c>
      <c r="O49" s="35">
        <f t="shared" si="17"/>
        <v>259638.29</v>
      </c>
      <c r="P49" s="35">
        <f t="shared" si="17"/>
        <v>135612.85</v>
      </c>
      <c r="Q49" s="29">
        <f>SUM(Q50:Q64)</f>
        <v>5213935.54</v>
      </c>
      <c r="S49" s="64"/>
    </row>
    <row r="50" spans="1:20" ht="18.75" customHeight="1">
      <c r="A50" s="17" t="s">
        <v>83</v>
      </c>
      <c r="B50" s="35">
        <v>543532.99</v>
      </c>
      <c r="C50" s="34">
        <v>0</v>
      </c>
      <c r="D50" s="35">
        <v>330287.49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873820.48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122211.72</v>
      </c>
      <c r="D51" s="34">
        <v>0</v>
      </c>
      <c r="E51" s="35">
        <v>129314.54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251526.26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479336.35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479336.35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136987.56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136987.56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488978.65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488978.65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562608.96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562608.96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73503.19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73503.19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252464.29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252464.29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467400.05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467400.05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626297.54</v>
      </c>
      <c r="N59" s="34">
        <v>0</v>
      </c>
      <c r="O59" s="34">
        <v>0</v>
      </c>
      <c r="P59" s="34">
        <v>0</v>
      </c>
      <c r="Q59" s="29">
        <f t="shared" si="18"/>
        <v>626297.54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605761.07</v>
      </c>
      <c r="O60" s="34">
        <v>0</v>
      </c>
      <c r="P60" s="34">
        <v>0</v>
      </c>
      <c r="Q60" s="29">
        <f t="shared" si="18"/>
        <v>605761.07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259638.29</v>
      </c>
      <c r="P61" s="34">
        <v>0</v>
      </c>
      <c r="Q61" s="29">
        <f t="shared" si="18"/>
        <v>259638.29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135612.85</v>
      </c>
      <c r="Q62" s="29">
        <f t="shared" si="18"/>
        <v>135612.85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2.7578000000000005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3.2342000000000004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2019-07-15T13:37:24Z</dcterms:modified>
  <cp:category/>
  <cp:version/>
  <cp:contentType/>
  <cp:contentStatus/>
</cp:coreProperties>
</file>