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<sst xmlns="http://schemas.openxmlformats.org/spreadsheetml/2006/main" count="104" uniqueCount="98">
  <si>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</si>
  <si>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</si>
  <si>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</si>
  <si>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</si>
  <si>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</si>
  <si>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</si>
  <si>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</si>
  <si>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</si>
  <si>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</si>
  <si>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</si>
  <si>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</si>
  <si>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</si>
  <si>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</si>
  <si>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</si>
  <si>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</si>
  <si>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</si>
  <si>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</si>
  <si>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</si>
  <si>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</si>
  <si>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</si>
  <si>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</si>
  <si>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</si>
  <si>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</si>
  <si>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</si>
  <si>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</si>
  <si>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</si>
  <si>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</si>
  <si>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</si>
  <si>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</si>
  <si>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</si>
  <si>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</si>
  <si>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</si>
  <si>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</si>
  <si>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</si>
  <si>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</si>
  <si>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</si>
  <si>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</si>
  <si>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</si>
  <si>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</si>
  <si>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</si>
  <si>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</si>
  <si>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</si>
  <si>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</si>
  <si>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</si>
  <si>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</si>
  <si>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</si>
  <si>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</si>
  <si>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</si>
  <si>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</si>
  <si>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</si>
  <si>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</si>
  <si>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</si>
  <si>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</si>
  <si>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</si>
  <si>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</si>
  <si>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</si>
  <si>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</si>
  <si>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</si>
  <si>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</si>
  <si>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</si>
  <si>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</si>
  <si>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</si>
  <si>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</si>
  <si>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</si>
  <si>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</si>
  <si>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</si>
  <si>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</si>
  <si>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</si>
  <si>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</si>
  <si>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</si>
  <si>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</si>
  <si>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</si>
  <si>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</si>
  <si>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</si>
  <si>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</si>
  <si>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</si>
  <si>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</si>
  <si>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</si>
  <si>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</si>
  <si>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</si>
  <si>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</si>
  <si>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</si>
  <si>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</si>
  <si>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</si>
  <si>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</si>
  <si>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</si>
  <si>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</si>
  <si>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</si>
  <si>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</si>
  <si>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</si>
  <si>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</si>
  <si>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</si>
  <si>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</si>
  <si>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</si>
  <si>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</si>
  <si>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</si>
  <si>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</si>
  <si>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03/07/19 - VENCIMENTO 11/07/19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</si>
</sst>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376938</v>
      </c>
      <c r="C7" s="10">
        <f>C8+C18+C22</f>
        <v>75160</v>
      </c>
      <c r="D7" s="10">
        <f>D8+D18+D22</f>
        <v>245933</v>
      </c>
      <c r="E7" s="10">
        <f t="shared" si="0"/>
        <v>78533</v>
      </c>
      <c r="F7" s="10">
        <f t="shared" si="0"/>
        <v>340379</v>
      </c>
      <c r="G7" s="10">
        <f t="shared" si="0"/>
        <v>66879</v>
      </c>
      <c r="H7" s="10">
        <f t="shared" si="0"/>
        <v>306175</v>
      </c>
      <c r="I7" s="10">
        <f t="shared" si="0"/>
        <v>483350</v>
      </c>
      <c r="J7" s="10">
        <f t="shared" si="0"/>
        <v>56392</v>
      </c>
      <c r="K7" s="10">
        <f t="shared" si="0"/>
        <v>246262</v>
      </c>
      <c r="L7" s="10">
        <f t="shared" si="0"/>
        <v>274729</v>
      </c>
      <c r="M7" s="10">
        <f t="shared" si="0"/>
        <v>404278</v>
      </c>
      <c r="N7" s="10">
        <f t="shared" si="0"/>
        <v>333365</v>
      </c>
      <c r="O7" s="10">
        <f t="shared" si="0"/>
        <v>135678</v>
      </c>
      <c r="P7" s="10">
        <f t="shared" si="0"/>
        <v>90146</v>
      </c>
      <c r="Q7" s="10">
        <f>+Q8+Q18+Q22</f>
        <v>3514197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170032</v>
      </c>
      <c r="C8" s="12">
        <f>+C9+C10+C14</f>
        <v>34137</v>
      </c>
      <c r="D8" s="12">
        <f>+D9+D10+D14</f>
        <v>119925</v>
      </c>
      <c r="E8" s="12">
        <f t="shared" si="1"/>
        <v>37879</v>
      </c>
      <c r="F8" s="12">
        <f t="shared" si="1"/>
        <v>176718</v>
      </c>
      <c r="G8" s="12">
        <f t="shared" si="1"/>
        <v>30775</v>
      </c>
      <c r="H8" s="12">
        <f t="shared" si="1"/>
        <v>149378</v>
      </c>
      <c r="I8" s="12">
        <f t="shared" si="1"/>
        <v>237502</v>
      </c>
      <c r="J8" s="12">
        <f t="shared" si="1"/>
        <v>27674</v>
      </c>
      <c r="K8" s="12">
        <f t="shared" si="1"/>
        <v>115493</v>
      </c>
      <c r="L8" s="12">
        <f t="shared" si="1"/>
        <v>132097</v>
      </c>
      <c r="M8" s="12">
        <f t="shared" si="1"/>
        <v>204957</v>
      </c>
      <c r="N8" s="12">
        <f t="shared" si="1"/>
        <v>158010</v>
      </c>
      <c r="O8" s="12">
        <f t="shared" si="1"/>
        <v>72677</v>
      </c>
      <c r="P8" s="12">
        <f t="shared" si="1"/>
        <v>51219</v>
      </c>
      <c r="Q8" s="12">
        <f>SUM(B8:P8)</f>
        <v>1718473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13583</v>
      </c>
      <c r="C9" s="14">
        <v>2620</v>
      </c>
      <c r="D9" s="14">
        <v>11499</v>
      </c>
      <c r="E9" s="14">
        <v>4390</v>
      </c>
      <c r="F9" s="14">
        <v>10900</v>
      </c>
      <c r="G9" s="14">
        <v>2229</v>
      </c>
      <c r="H9" s="14">
        <v>9964</v>
      </c>
      <c r="I9" s="14">
        <v>17871</v>
      </c>
      <c r="J9" s="14">
        <v>2938</v>
      </c>
      <c r="K9" s="14">
        <v>11941</v>
      </c>
      <c r="L9" s="14">
        <v>12426</v>
      </c>
      <c r="M9" s="14">
        <v>11241</v>
      </c>
      <c r="N9" s="14">
        <v>10490</v>
      </c>
      <c r="O9" s="14">
        <v>6635</v>
      </c>
      <c r="P9" s="14">
        <v>4933</v>
      </c>
      <c r="Q9" s="12">
        <f aca="true" t="shared" si="2" ref="Q9:Q17">SUM(B9:P9)</f>
        <v>133660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147893</v>
      </c>
      <c r="C10" s="14">
        <f t="shared" si="3"/>
        <v>29846</v>
      </c>
      <c r="D10" s="14">
        <f t="shared" si="3"/>
        <v>102818</v>
      </c>
      <c r="E10" s="14">
        <f t="shared" si="3"/>
        <v>31653</v>
      </c>
      <c r="F10" s="14">
        <f t="shared" si="3"/>
        <v>157251</v>
      </c>
      <c r="G10" s="14">
        <f t="shared" si="3"/>
        <v>27020</v>
      </c>
      <c r="H10" s="14">
        <f t="shared" si="3"/>
        <v>131811</v>
      </c>
      <c r="I10" s="14">
        <f t="shared" si="3"/>
        <v>206737</v>
      </c>
      <c r="J10" s="14">
        <f t="shared" si="3"/>
        <v>23528</v>
      </c>
      <c r="K10" s="14">
        <f t="shared" si="3"/>
        <v>98056</v>
      </c>
      <c r="L10" s="14">
        <f t="shared" si="3"/>
        <v>113344</v>
      </c>
      <c r="M10" s="14">
        <f t="shared" si="3"/>
        <v>183389</v>
      </c>
      <c r="N10" s="14">
        <f t="shared" si="3"/>
        <v>138833</v>
      </c>
      <c r="O10" s="14">
        <f t="shared" si="3"/>
        <v>62869</v>
      </c>
      <c r="P10" s="14">
        <f t="shared" si="3"/>
        <v>44343</v>
      </c>
      <c r="Q10" s="12">
        <f t="shared" si="2"/>
        <v>1499391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69763</v>
      </c>
      <c r="C11" s="14">
        <v>14119</v>
      </c>
      <c r="D11" s="14">
        <v>48810</v>
      </c>
      <c r="E11" s="14">
        <v>16377</v>
      </c>
      <c r="F11" s="14">
        <v>71833</v>
      </c>
      <c r="G11" s="14">
        <v>12840</v>
      </c>
      <c r="H11" s="14">
        <v>61483</v>
      </c>
      <c r="I11" s="14">
        <v>97761</v>
      </c>
      <c r="J11" s="14">
        <v>11718</v>
      </c>
      <c r="K11" s="14">
        <v>48352</v>
      </c>
      <c r="L11" s="14">
        <v>53621</v>
      </c>
      <c r="M11" s="14">
        <v>88701</v>
      </c>
      <c r="N11" s="14">
        <v>66202</v>
      </c>
      <c r="O11" s="14">
        <v>28959</v>
      </c>
      <c r="P11" s="14">
        <v>20208</v>
      </c>
      <c r="Q11" s="12">
        <f t="shared" si="2"/>
        <v>710747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73706</v>
      </c>
      <c r="C12" s="14">
        <v>14911</v>
      </c>
      <c r="D12" s="14">
        <v>49704</v>
      </c>
      <c r="E12" s="14">
        <v>14151</v>
      </c>
      <c r="F12" s="14">
        <v>81627</v>
      </c>
      <c r="G12" s="14">
        <v>13127</v>
      </c>
      <c r="H12" s="14">
        <v>65791</v>
      </c>
      <c r="I12" s="14">
        <v>100352</v>
      </c>
      <c r="J12" s="14">
        <v>11043</v>
      </c>
      <c r="K12" s="14">
        <v>46510</v>
      </c>
      <c r="L12" s="14">
        <v>56106</v>
      </c>
      <c r="M12" s="14">
        <v>90144</v>
      </c>
      <c r="N12" s="14">
        <v>68761</v>
      </c>
      <c r="O12" s="14">
        <v>31913</v>
      </c>
      <c r="P12" s="14">
        <v>22831</v>
      </c>
      <c r="Q12" s="12">
        <f t="shared" si="2"/>
        <v>740677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4424</v>
      </c>
      <c r="C13" s="14">
        <v>816</v>
      </c>
      <c r="D13" s="14">
        <v>4304</v>
      </c>
      <c r="E13" s="14">
        <v>1125</v>
      </c>
      <c r="F13" s="14">
        <v>3791</v>
      </c>
      <c r="G13" s="14">
        <v>1053</v>
      </c>
      <c r="H13" s="14">
        <v>4537</v>
      </c>
      <c r="I13" s="14">
        <v>8624</v>
      </c>
      <c r="J13" s="14">
        <v>767</v>
      </c>
      <c r="K13" s="14">
        <v>3194</v>
      </c>
      <c r="L13" s="14">
        <v>3617</v>
      </c>
      <c r="M13" s="14">
        <v>4544</v>
      </c>
      <c r="N13" s="14">
        <v>3870</v>
      </c>
      <c r="O13" s="14">
        <v>1997</v>
      </c>
      <c r="P13" s="14">
        <v>1304</v>
      </c>
      <c r="Q13" s="12">
        <f t="shared" si="2"/>
        <v>47967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8556</v>
      </c>
      <c r="C14" s="14">
        <f t="shared" si="4"/>
        <v>1671</v>
      </c>
      <c r="D14" s="14">
        <f t="shared" si="4"/>
        <v>5608</v>
      </c>
      <c r="E14" s="14">
        <f t="shared" si="4"/>
        <v>1836</v>
      </c>
      <c r="F14" s="14">
        <f t="shared" si="4"/>
        <v>8567</v>
      </c>
      <c r="G14" s="14">
        <f t="shared" si="4"/>
        <v>1526</v>
      </c>
      <c r="H14" s="14">
        <f t="shared" si="4"/>
        <v>7603</v>
      </c>
      <c r="I14" s="14">
        <f t="shared" si="4"/>
        <v>12894</v>
      </c>
      <c r="J14" s="14">
        <f t="shared" si="4"/>
        <v>1208</v>
      </c>
      <c r="K14" s="14">
        <f t="shared" si="4"/>
        <v>5496</v>
      </c>
      <c r="L14" s="14">
        <f t="shared" si="4"/>
        <v>6327</v>
      </c>
      <c r="M14" s="14">
        <f t="shared" si="4"/>
        <v>10327</v>
      </c>
      <c r="N14" s="14">
        <f t="shared" si="4"/>
        <v>8687</v>
      </c>
      <c r="O14" s="14">
        <f t="shared" si="4"/>
        <v>3173</v>
      </c>
      <c r="P14" s="14">
        <f t="shared" si="4"/>
        <v>1943</v>
      </c>
      <c r="Q14" s="12">
        <f t="shared" si="2"/>
        <v>85422</v>
      </c>
    </row>
    <row r="15" spans="1:28" ht="18.75" customHeight="1">
      <c r="A15" s="15" t="s">
        <v>13</v>
      </c>
      <c r="B15" s="14">
        <v>8545</v>
      </c>
      <c r="C15" s="14">
        <v>1670</v>
      </c>
      <c r="D15" s="14">
        <v>5600</v>
      </c>
      <c r="E15" s="14">
        <v>1835</v>
      </c>
      <c r="F15" s="14">
        <v>8557</v>
      </c>
      <c r="G15" s="14">
        <v>1525</v>
      </c>
      <c r="H15" s="14">
        <v>7598</v>
      </c>
      <c r="I15" s="14">
        <v>12879</v>
      </c>
      <c r="J15" s="14">
        <v>1207</v>
      </c>
      <c r="K15" s="14">
        <v>5490</v>
      </c>
      <c r="L15" s="14">
        <v>6318</v>
      </c>
      <c r="M15" s="14">
        <v>10309</v>
      </c>
      <c r="N15" s="14">
        <v>8666</v>
      </c>
      <c r="O15" s="14">
        <v>3166</v>
      </c>
      <c r="P15" s="14">
        <v>1935</v>
      </c>
      <c r="Q15" s="12">
        <f t="shared" si="2"/>
        <v>85300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5</v>
      </c>
      <c r="C16" s="14">
        <v>0</v>
      </c>
      <c r="D16" s="14">
        <v>4</v>
      </c>
      <c r="E16" s="14">
        <v>1</v>
      </c>
      <c r="F16" s="14">
        <v>7</v>
      </c>
      <c r="G16" s="14">
        <v>0</v>
      </c>
      <c r="H16" s="14">
        <v>3</v>
      </c>
      <c r="I16" s="14">
        <v>3</v>
      </c>
      <c r="J16" s="14">
        <v>1</v>
      </c>
      <c r="K16" s="14">
        <v>6</v>
      </c>
      <c r="L16" s="14">
        <v>7</v>
      </c>
      <c r="M16" s="14">
        <v>13</v>
      </c>
      <c r="N16" s="14">
        <v>9</v>
      </c>
      <c r="O16" s="14">
        <v>4</v>
      </c>
      <c r="P16" s="14">
        <v>8</v>
      </c>
      <c r="Q16" s="12">
        <f t="shared" si="2"/>
        <v>71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6</v>
      </c>
      <c r="C17" s="14">
        <v>1</v>
      </c>
      <c r="D17" s="14">
        <v>4</v>
      </c>
      <c r="E17" s="14">
        <v>0</v>
      </c>
      <c r="F17" s="14">
        <v>3</v>
      </c>
      <c r="G17" s="14">
        <v>1</v>
      </c>
      <c r="H17" s="14">
        <v>2</v>
      </c>
      <c r="I17" s="14">
        <v>12</v>
      </c>
      <c r="J17" s="14">
        <v>0</v>
      </c>
      <c r="K17" s="14">
        <v>0</v>
      </c>
      <c r="L17" s="14">
        <v>2</v>
      </c>
      <c r="M17" s="14">
        <v>5</v>
      </c>
      <c r="N17" s="14">
        <v>12</v>
      </c>
      <c r="O17" s="14">
        <v>3</v>
      </c>
      <c r="P17" s="14">
        <v>0</v>
      </c>
      <c r="Q17" s="12">
        <f t="shared" si="2"/>
        <v>51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108404</v>
      </c>
      <c r="C18" s="18">
        <f t="shared" si="5"/>
        <v>20558</v>
      </c>
      <c r="D18" s="18">
        <f t="shared" si="5"/>
        <v>58949</v>
      </c>
      <c r="E18" s="18">
        <f t="shared" si="5"/>
        <v>19765</v>
      </c>
      <c r="F18" s="18">
        <f t="shared" si="5"/>
        <v>70194</v>
      </c>
      <c r="G18" s="18">
        <f t="shared" si="5"/>
        <v>14374</v>
      </c>
      <c r="H18" s="18">
        <f t="shared" si="5"/>
        <v>68963</v>
      </c>
      <c r="I18" s="18">
        <f t="shared" si="5"/>
        <v>106899</v>
      </c>
      <c r="J18" s="18">
        <f t="shared" si="5"/>
        <v>13613</v>
      </c>
      <c r="K18" s="18">
        <f t="shared" si="5"/>
        <v>64263</v>
      </c>
      <c r="L18" s="18">
        <f t="shared" si="5"/>
        <v>68436</v>
      </c>
      <c r="M18" s="18">
        <f t="shared" si="5"/>
        <v>107553</v>
      </c>
      <c r="N18" s="18">
        <f t="shared" si="5"/>
        <v>103746</v>
      </c>
      <c r="O18" s="18">
        <f t="shared" si="5"/>
        <v>39636</v>
      </c>
      <c r="P18" s="18">
        <f t="shared" si="5"/>
        <v>24401</v>
      </c>
      <c r="Q18" s="12">
        <f aca="true" t="shared" si="6" ref="Q18:Q24">SUM(B18:P18)</f>
        <v>889754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53216</v>
      </c>
      <c r="C19" s="14">
        <v>10228</v>
      </c>
      <c r="D19" s="14">
        <v>30187</v>
      </c>
      <c r="E19" s="14">
        <v>11298</v>
      </c>
      <c r="F19" s="14">
        <v>33049</v>
      </c>
      <c r="G19" s="14">
        <v>7256</v>
      </c>
      <c r="H19" s="14">
        <v>33666</v>
      </c>
      <c r="I19" s="14">
        <v>53809</v>
      </c>
      <c r="J19" s="14">
        <v>7612</v>
      </c>
      <c r="K19" s="14">
        <v>34469</v>
      </c>
      <c r="L19" s="14">
        <v>34550</v>
      </c>
      <c r="M19" s="14">
        <v>54568</v>
      </c>
      <c r="N19" s="14">
        <v>52041</v>
      </c>
      <c r="O19" s="14">
        <v>20008</v>
      </c>
      <c r="P19" s="14">
        <v>11938</v>
      </c>
      <c r="Q19" s="12">
        <f t="shared" si="6"/>
        <v>447895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52796</v>
      </c>
      <c r="C20" s="14">
        <v>9884</v>
      </c>
      <c r="D20" s="14">
        <v>27103</v>
      </c>
      <c r="E20" s="14">
        <v>7937</v>
      </c>
      <c r="F20" s="14">
        <v>35706</v>
      </c>
      <c r="G20" s="14">
        <v>6715</v>
      </c>
      <c r="H20" s="14">
        <v>33605</v>
      </c>
      <c r="I20" s="14">
        <v>49692</v>
      </c>
      <c r="J20" s="14">
        <v>5723</v>
      </c>
      <c r="K20" s="14">
        <v>28348</v>
      </c>
      <c r="L20" s="14">
        <v>32280</v>
      </c>
      <c r="M20" s="14">
        <v>50830</v>
      </c>
      <c r="N20" s="14">
        <v>49415</v>
      </c>
      <c r="O20" s="14">
        <v>18655</v>
      </c>
      <c r="P20" s="14">
        <v>11917</v>
      </c>
      <c r="Q20" s="12">
        <f t="shared" si="6"/>
        <v>420606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2392</v>
      </c>
      <c r="C21" s="14">
        <v>446</v>
      </c>
      <c r="D21" s="14">
        <v>1659</v>
      </c>
      <c r="E21" s="14">
        <v>530</v>
      </c>
      <c r="F21" s="14">
        <v>1439</v>
      </c>
      <c r="G21" s="14">
        <v>403</v>
      </c>
      <c r="H21" s="14">
        <v>1692</v>
      </c>
      <c r="I21" s="14">
        <v>3398</v>
      </c>
      <c r="J21" s="14">
        <v>278</v>
      </c>
      <c r="K21" s="14">
        <v>1446</v>
      </c>
      <c r="L21" s="14">
        <v>1606</v>
      </c>
      <c r="M21" s="14">
        <v>2155</v>
      </c>
      <c r="N21" s="14">
        <v>2290</v>
      </c>
      <c r="O21" s="14">
        <v>973</v>
      </c>
      <c r="P21" s="14">
        <v>546</v>
      </c>
      <c r="Q21" s="12">
        <f t="shared" si="6"/>
        <v>21253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98502</v>
      </c>
      <c r="C22" s="14">
        <f t="shared" si="7"/>
        <v>20465</v>
      </c>
      <c r="D22" s="14">
        <f t="shared" si="7"/>
        <v>67059</v>
      </c>
      <c r="E22" s="14">
        <f t="shared" si="7"/>
        <v>20889</v>
      </c>
      <c r="F22" s="14">
        <f t="shared" si="7"/>
        <v>93467</v>
      </c>
      <c r="G22" s="14">
        <f t="shared" si="7"/>
        <v>21730</v>
      </c>
      <c r="H22" s="14">
        <f t="shared" si="7"/>
        <v>87834</v>
      </c>
      <c r="I22" s="14">
        <f t="shared" si="7"/>
        <v>138949</v>
      </c>
      <c r="J22" s="14">
        <f t="shared" si="7"/>
        <v>15105</v>
      </c>
      <c r="K22" s="14">
        <f t="shared" si="7"/>
        <v>66506</v>
      </c>
      <c r="L22" s="14">
        <f t="shared" si="7"/>
        <v>74196</v>
      </c>
      <c r="M22" s="14">
        <f t="shared" si="7"/>
        <v>91768</v>
      </c>
      <c r="N22" s="14">
        <f t="shared" si="7"/>
        <v>71609</v>
      </c>
      <c r="O22" s="14">
        <f t="shared" si="7"/>
        <v>23365</v>
      </c>
      <c r="P22" s="14">
        <f t="shared" si="7"/>
        <v>14526</v>
      </c>
      <c r="Q22" s="12">
        <f t="shared" si="6"/>
        <v>905970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67631</v>
      </c>
      <c r="C23" s="14">
        <v>13659</v>
      </c>
      <c r="D23" s="14">
        <v>51005</v>
      </c>
      <c r="E23" s="14">
        <v>15813</v>
      </c>
      <c r="F23" s="14">
        <v>64602</v>
      </c>
      <c r="G23" s="14">
        <v>16216</v>
      </c>
      <c r="H23" s="14">
        <v>63486</v>
      </c>
      <c r="I23" s="14">
        <v>103478</v>
      </c>
      <c r="J23" s="14">
        <v>12057</v>
      </c>
      <c r="K23" s="14">
        <v>50553</v>
      </c>
      <c r="L23" s="14">
        <v>53920</v>
      </c>
      <c r="M23" s="14">
        <v>66687</v>
      </c>
      <c r="N23" s="14">
        <v>52691</v>
      </c>
      <c r="O23" s="14">
        <v>17264</v>
      </c>
      <c r="P23" s="14">
        <v>9989</v>
      </c>
      <c r="Q23" s="12">
        <f t="shared" si="6"/>
        <v>659051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30871</v>
      </c>
      <c r="C24" s="14">
        <v>6806</v>
      </c>
      <c r="D24" s="14">
        <v>16054</v>
      </c>
      <c r="E24" s="14">
        <v>5076</v>
      </c>
      <c r="F24" s="14">
        <v>28865</v>
      </c>
      <c r="G24" s="14">
        <v>5514</v>
      </c>
      <c r="H24" s="14">
        <v>24348</v>
      </c>
      <c r="I24" s="14">
        <v>35471</v>
      </c>
      <c r="J24" s="14">
        <v>3048</v>
      </c>
      <c r="K24" s="14">
        <v>15953</v>
      </c>
      <c r="L24" s="14">
        <v>20276</v>
      </c>
      <c r="M24" s="14">
        <v>25081</v>
      </c>
      <c r="N24" s="14">
        <v>18918</v>
      </c>
      <c r="O24" s="14">
        <v>6101</v>
      </c>
      <c r="P24" s="14">
        <v>4537</v>
      </c>
      <c r="Q24" s="12">
        <f t="shared" si="6"/>
        <v>246919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851547.8126000001</v>
      </c>
      <c r="C28" s="56">
        <f>C29+C30</f>
        <v>195629.818</v>
      </c>
      <c r="D28" s="56">
        <f>D29+D30</f>
        <v>576231.6315</v>
      </c>
      <c r="E28" s="56">
        <f aca="true" t="shared" si="8" ref="E28:P28">E29+E30</f>
        <v>217802.8074</v>
      </c>
      <c r="F28" s="56">
        <f t="shared" si="8"/>
        <v>716210.922</v>
      </c>
      <c r="G28" s="56">
        <f t="shared" si="8"/>
        <v>208742.7348</v>
      </c>
      <c r="H28" s="56">
        <f t="shared" si="8"/>
        <v>745312.2424999999</v>
      </c>
      <c r="I28" s="56">
        <f t="shared" si="8"/>
        <v>951162.93</v>
      </c>
      <c r="J28" s="56">
        <f t="shared" si="8"/>
        <v>141261.96</v>
      </c>
      <c r="K28" s="56">
        <f t="shared" si="8"/>
        <v>566676.9944000001</v>
      </c>
      <c r="L28" s="56">
        <f t="shared" si="8"/>
        <v>738601.6945</v>
      </c>
      <c r="M28" s="56">
        <f t="shared" si="8"/>
        <v>948576.7494000001</v>
      </c>
      <c r="N28" s="56">
        <f t="shared" si="8"/>
        <v>873564.326</v>
      </c>
      <c r="O28" s="56">
        <f t="shared" si="8"/>
        <v>452896.6776</v>
      </c>
      <c r="P28" s="56">
        <f t="shared" si="8"/>
        <v>253566.6036</v>
      </c>
      <c r="Q28" s="56">
        <f>SUM(B28:P28)</f>
        <v>8437785.9043</v>
      </c>
      <c r="S28" s="62"/>
    </row>
    <row r="29" spans="1:17" ht="18.75" customHeight="1">
      <c r="A29" s="54" t="s">
        <v>38</v>
      </c>
      <c r="B29" s="52">
        <f aca="true" t="shared" si="9" ref="B29:P29">B26*B7</f>
        <v>847243.5426</v>
      </c>
      <c r="C29" s="52">
        <f>C26*C7</f>
        <v>194423.888</v>
      </c>
      <c r="D29" s="52">
        <f>D26*D7</f>
        <v>569457.8615</v>
      </c>
      <c r="E29" s="52">
        <f t="shared" si="9"/>
        <v>216578.3074</v>
      </c>
      <c r="F29" s="52">
        <f t="shared" si="9"/>
        <v>703903.772</v>
      </c>
      <c r="G29" s="52">
        <f t="shared" si="9"/>
        <v>208742.7348</v>
      </c>
      <c r="H29" s="52">
        <f t="shared" si="9"/>
        <v>727073.7725</v>
      </c>
      <c r="I29" s="52">
        <f t="shared" si="9"/>
        <v>946302.63</v>
      </c>
      <c r="J29" s="52">
        <f t="shared" si="9"/>
        <v>141261.96</v>
      </c>
      <c r="K29" s="52">
        <f t="shared" si="9"/>
        <v>563004.1844</v>
      </c>
      <c r="L29" s="52">
        <f t="shared" si="9"/>
        <v>719927.3445</v>
      </c>
      <c r="M29" s="52">
        <f t="shared" si="9"/>
        <v>926726.4594</v>
      </c>
      <c r="N29" s="52">
        <f t="shared" si="9"/>
        <v>854881.206</v>
      </c>
      <c r="O29" s="52">
        <f t="shared" si="9"/>
        <v>438809.7876</v>
      </c>
      <c r="P29" s="52">
        <f t="shared" si="9"/>
        <v>249397.9236</v>
      </c>
      <c r="Q29" s="53">
        <f>SUM(B29:P29)</f>
        <v>8307735.374300001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21850.29</v>
      </c>
      <c r="N30" s="52">
        <v>18683.12</v>
      </c>
      <c r="O30" s="52">
        <v>14086.89</v>
      </c>
      <c r="P30" s="52">
        <v>4168.68</v>
      </c>
      <c r="Q30" s="53">
        <f>SUM(B30:P30)</f>
        <v>130050.53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-58406.9</v>
      </c>
      <c r="C32" s="25">
        <f>+C33+C35+C42+C43+C44-C45</f>
        <v>-11266</v>
      </c>
      <c r="D32" s="25">
        <f>+D33+D35+D42+D43+D44-D45</f>
        <v>-49445.7</v>
      </c>
      <c r="E32" s="25">
        <f t="shared" si="10"/>
        <v>-18877</v>
      </c>
      <c r="F32" s="25">
        <f t="shared" si="10"/>
        <v>-46870</v>
      </c>
      <c r="G32" s="25">
        <f t="shared" si="10"/>
        <v>-9584.7</v>
      </c>
      <c r="H32" s="25">
        <f t="shared" si="10"/>
        <v>-42845.2</v>
      </c>
      <c r="I32" s="25">
        <f t="shared" si="10"/>
        <v>-76845.3</v>
      </c>
      <c r="J32" s="25">
        <f t="shared" si="10"/>
        <v>-12633.4</v>
      </c>
      <c r="K32" s="25">
        <f t="shared" si="10"/>
        <v>-51346.3</v>
      </c>
      <c r="L32" s="25">
        <f t="shared" si="10"/>
        <v>-53431.8</v>
      </c>
      <c r="M32" s="25">
        <f t="shared" si="10"/>
        <v>-48336.3</v>
      </c>
      <c r="N32" s="25">
        <f t="shared" si="10"/>
        <v>-45107</v>
      </c>
      <c r="O32" s="25">
        <f t="shared" si="10"/>
        <v>-28530.5</v>
      </c>
      <c r="P32" s="25">
        <f t="shared" si="10"/>
        <v>-21211.9</v>
      </c>
      <c r="Q32" s="25">
        <f t="shared" si="10"/>
        <v>-574738</v>
      </c>
    </row>
    <row r="33" spans="1:17" ht="18.75" customHeight="1">
      <c r="A33" s="17" t="s">
        <v>62</v>
      </c>
      <c r="B33" s="26">
        <f>+B34</f>
        <v>-58406.9</v>
      </c>
      <c r="C33" s="26">
        <f>+C34</f>
        <v>-11266</v>
      </c>
      <c r="D33" s="26">
        <f>+D34</f>
        <v>-49445.7</v>
      </c>
      <c r="E33" s="26">
        <f aca="true" t="shared" si="11" ref="E33:Q33">+E34</f>
        <v>-18877</v>
      </c>
      <c r="F33" s="26">
        <f t="shared" si="11"/>
        <v>-46870</v>
      </c>
      <c r="G33" s="26">
        <f t="shared" si="11"/>
        <v>-9584.7</v>
      </c>
      <c r="H33" s="26">
        <f t="shared" si="11"/>
        <v>-42845.2</v>
      </c>
      <c r="I33" s="26">
        <f t="shared" si="11"/>
        <v>-76845.3</v>
      </c>
      <c r="J33" s="26">
        <f t="shared" si="11"/>
        <v>-12633.4</v>
      </c>
      <c r="K33" s="26">
        <f t="shared" si="11"/>
        <v>-51346.3</v>
      </c>
      <c r="L33" s="26">
        <f t="shared" si="11"/>
        <v>-53431.8</v>
      </c>
      <c r="M33" s="26">
        <f t="shared" si="11"/>
        <v>-48336.3</v>
      </c>
      <c r="N33" s="26">
        <f t="shared" si="11"/>
        <v>-45107</v>
      </c>
      <c r="O33" s="26">
        <f t="shared" si="11"/>
        <v>-28530.5</v>
      </c>
      <c r="P33" s="26">
        <f t="shared" si="11"/>
        <v>-21211.9</v>
      </c>
      <c r="Q33" s="26">
        <f t="shared" si="11"/>
        <v>-574738</v>
      </c>
    </row>
    <row r="34" spans="1:28" ht="18.75" customHeight="1">
      <c r="A34" s="13" t="s">
        <v>39</v>
      </c>
      <c r="B34" s="20">
        <f aca="true" t="shared" si="12" ref="B34:G34">ROUND(-B9*$F$3,2)</f>
        <v>-58406.9</v>
      </c>
      <c r="C34" s="20">
        <f t="shared" si="12"/>
        <v>-11266</v>
      </c>
      <c r="D34" s="20">
        <f t="shared" si="12"/>
        <v>-49445.7</v>
      </c>
      <c r="E34" s="20">
        <f t="shared" si="12"/>
        <v>-18877</v>
      </c>
      <c r="F34" s="20">
        <f t="shared" si="12"/>
        <v>-46870</v>
      </c>
      <c r="G34" s="20">
        <f t="shared" si="12"/>
        <v>-9584.7</v>
      </c>
      <c r="H34" s="20">
        <f aca="true" t="shared" si="13" ref="H34:P34">ROUND(-H9*$F$3,2)</f>
        <v>-42845.2</v>
      </c>
      <c r="I34" s="20">
        <f t="shared" si="13"/>
        <v>-76845.3</v>
      </c>
      <c r="J34" s="20">
        <f t="shared" si="13"/>
        <v>-12633.4</v>
      </c>
      <c r="K34" s="20">
        <f>ROUND(-K9*$F$3,2)</f>
        <v>-51346.3</v>
      </c>
      <c r="L34" s="20">
        <f>ROUND(-L9*$F$3,2)</f>
        <v>-53431.8</v>
      </c>
      <c r="M34" s="20">
        <f>ROUND(-M9*$F$3,2)</f>
        <v>-48336.3</v>
      </c>
      <c r="N34" s="20">
        <f>ROUND(-N9*$F$3,2)</f>
        <v>-45107</v>
      </c>
      <c r="O34" s="20">
        <f t="shared" si="13"/>
        <v>-28530.5</v>
      </c>
      <c r="P34" s="20">
        <f t="shared" si="13"/>
        <v>-21211.9</v>
      </c>
      <c r="Q34" s="44">
        <f aca="true" t="shared" si="14" ref="Q34:Q45">SUM(B34:P34)</f>
        <v>-574738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 s="76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 s="76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 s="76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793140.9126</v>
      </c>
      <c r="C46" s="29">
        <f t="shared" si="16"/>
        <v>184363.818</v>
      </c>
      <c r="D46" s="29">
        <f t="shared" si="16"/>
        <v>526785.9315000001</v>
      </c>
      <c r="E46" s="29">
        <f t="shared" si="16"/>
        <v>198925.8074</v>
      </c>
      <c r="F46" s="29">
        <f t="shared" si="16"/>
        <v>669340.922</v>
      </c>
      <c r="G46" s="29">
        <f t="shared" si="16"/>
        <v>199158.0348</v>
      </c>
      <c r="H46" s="29">
        <f t="shared" si="16"/>
        <v>702467.0425</v>
      </c>
      <c r="I46" s="29">
        <f t="shared" si="16"/>
        <v>874317.63</v>
      </c>
      <c r="J46" s="29">
        <f t="shared" si="16"/>
        <v>128628.56</v>
      </c>
      <c r="K46" s="29">
        <f t="shared" si="16"/>
        <v>515330.6944000001</v>
      </c>
      <c r="L46" s="29">
        <f t="shared" si="16"/>
        <v>685169.8944999999</v>
      </c>
      <c r="M46" s="29">
        <f t="shared" si="16"/>
        <v>900240.4494</v>
      </c>
      <c r="N46" s="29">
        <f t="shared" si="16"/>
        <v>828457.326</v>
      </c>
      <c r="O46" s="29">
        <f t="shared" si="16"/>
        <v>424366.1776</v>
      </c>
      <c r="P46" s="29">
        <f t="shared" si="16"/>
        <v>232354.7036</v>
      </c>
      <c r="Q46" s="29">
        <f>SUM(B46:P46)</f>
        <v>7863047.9043000005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793140.91</v>
      </c>
      <c r="C49" s="35">
        <f aca="true" t="shared" si="17" ref="C49:P49">SUM(C50:C64)</f>
        <v>184363.82</v>
      </c>
      <c r="D49" s="35">
        <f t="shared" si="17"/>
        <v>526785.93</v>
      </c>
      <c r="E49" s="35">
        <f t="shared" si="17"/>
        <v>198925.81</v>
      </c>
      <c r="F49" s="35">
        <f t="shared" si="17"/>
        <v>669340.92</v>
      </c>
      <c r="G49" s="35">
        <f t="shared" si="17"/>
        <v>199158.03</v>
      </c>
      <c r="H49" s="35">
        <f t="shared" si="17"/>
        <v>702467.04</v>
      </c>
      <c r="I49" s="35">
        <f t="shared" si="17"/>
        <v>874317.63</v>
      </c>
      <c r="J49" s="35">
        <f t="shared" si="17"/>
        <v>128628.56</v>
      </c>
      <c r="K49" s="35">
        <f t="shared" si="17"/>
        <v>515330.7</v>
      </c>
      <c r="L49" s="35">
        <f t="shared" si="17"/>
        <v>685169.89</v>
      </c>
      <c r="M49" s="35">
        <f t="shared" si="17"/>
        <v>900240.45</v>
      </c>
      <c r="N49" s="35">
        <f t="shared" si="17"/>
        <v>828457.33</v>
      </c>
      <c r="O49" s="35">
        <f t="shared" si="17"/>
        <v>424366.18</v>
      </c>
      <c r="P49" s="35">
        <f t="shared" si="17"/>
        <v>232354.7</v>
      </c>
      <c r="Q49" s="29">
        <f>SUM(Q50:Q64)</f>
        <v>7863047.899999999</v>
      </c>
      <c r="S49" s="64"/>
    </row>
    <row r="50" spans="1:20" ht="18.75" customHeight="1">
      <c r="A50" s="17" t="s">
        <v>83</v>
      </c>
      <c r="B50" s="35">
        <v>793140.91</v>
      </c>
      <c r="C50" s="34">
        <v>0</v>
      </c>
      <c r="D50" s="35">
        <v>526785.93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1319926.84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184363.82</v>
      </c>
      <c r="D51" s="34">
        <v>0</v>
      </c>
      <c r="E51" s="35">
        <v>198925.81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2">SUM(B51:P51)</f>
        <v>383289.63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669340.92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669340.92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199158.03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199158.03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702467.04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702467.04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874317.63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874317.63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128628.56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128628.56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515330.7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515330.7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685169.89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685169.89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900240.45</v>
      </c>
      <c r="N59" s="34">
        <v>0</v>
      </c>
      <c r="O59" s="34">
        <v>0</v>
      </c>
      <c r="P59" s="34">
        <v>0</v>
      </c>
      <c r="Q59" s="29">
        <f t="shared" si="18"/>
        <v>900240.45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828457.33</v>
      </c>
      <c r="O60" s="34">
        <v>0</v>
      </c>
      <c r="P60" s="34">
        <v>0</v>
      </c>
      <c r="Q60" s="29">
        <f t="shared" si="18"/>
        <v>828457.33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424366.18</v>
      </c>
      <c r="P61" s="34">
        <v>0</v>
      </c>
      <c r="Q61" s="29">
        <f t="shared" si="18"/>
        <v>424366.18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232354.7</v>
      </c>
      <c r="Q62" s="29">
        <f t="shared" si="18"/>
        <v>232354.7</v>
      </c>
      <c r="R62"/>
      <c r="U62"/>
      <c r="AB62"/>
    </row>
    <row r="63" spans="1:28" ht="18.75" customHeight="1">
      <c r="A63" s="17" t="s">
        <v>91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2019-07-10T19:30:31Z</dcterms:modified>
  <cp:category/>
  <cp:version/>
  <cp:contentType/>
  <cp:contentStatus/>
</cp:coreProperties>
</file>