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<sst xmlns="http://schemas.openxmlformats.org/spreadsheetml/2006/main" count="104" uniqueCount="98">
  <si>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</si>
  <si>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</si>
  <si>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</si>
  <si>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</si>
  <si>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</si>
  <si>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</si>
  <si>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</si>
  <si>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</si>
  <si>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</si>
  <si>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</si>
  <si>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</si>
  <si>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</si>
  <si>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</si>
  <si>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</si>
  <si>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</si>
  <si>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</si>
  <si>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</si>
  <si>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</si>
  <si>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</si>
  <si>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</si>
  <si>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</si>
  <si>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</si>
  <si>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</si>
  <si>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</si>
  <si>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</si>
  <si>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</si>
  <si>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</si>
  <si>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</si>
  <si>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</si>
  <si>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</si>
  <si>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</si>
  <si>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</si>
  <si>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</si>
  <si>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</si>
  <si>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</si>
  <si>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</si>
  <si>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</si>
  <si>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</si>
  <si>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</si>
  <si>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</si>
  <si>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</si>
  <si>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</si>
  <si>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</si>
  <si>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</si>
  <si>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</si>
  <si>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</si>
  <si>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</si>
  <si>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</si>
  <si>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</si>
  <si>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</si>
  <si>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</si>
  <si>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</si>
  <si>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</si>
  <si>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</si>
  <si>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</si>
  <si>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</si>
  <si>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</si>
  <si>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</si>
  <si>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</si>
  <si>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</si>
  <si>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</si>
  <si>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</si>
  <si>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</si>
  <si>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</si>
  <si>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</si>
  <si>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</si>
  <si>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</si>
  <si>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</si>
  <si>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</si>
  <si>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</si>
  <si>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</si>
  <si>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</si>
  <si>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</si>
  <si>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</si>
  <si>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</si>
  <si>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</si>
  <si>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</si>
  <si>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</si>
  <si>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</si>
  <si>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</si>
  <si>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</si>
  <si>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</si>
  <si>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</si>
  <si>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</si>
  <si>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</si>
  <si>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</si>
  <si>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</si>
  <si>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</si>
  <si>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</si>
  <si>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</si>
  <si>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</si>
  <si>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</si>
  <si>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</si>
  <si>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</si>
  <si>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</si>
  <si>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</si>
  <si>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</si>
  <si>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01/07/19 - VENCIMENTO 08/07/19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</si>
</sst>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366375</v>
      </c>
      <c r="C7" s="10">
        <f>C8+C18+C22</f>
        <v>71525</v>
      </c>
      <c r="D7" s="10">
        <f>D8+D18+D22</f>
        <v>234459</v>
      </c>
      <c r="E7" s="10">
        <f t="shared" si="0"/>
        <v>75740</v>
      </c>
      <c r="F7" s="10">
        <f t="shared" si="0"/>
        <v>322525</v>
      </c>
      <c r="G7" s="10">
        <f t="shared" si="0"/>
        <v>64198</v>
      </c>
      <c r="H7" s="10">
        <f t="shared" si="0"/>
        <v>297339</v>
      </c>
      <c r="I7" s="10">
        <f t="shared" si="0"/>
        <v>456712</v>
      </c>
      <c r="J7" s="10">
        <f t="shared" si="0"/>
        <v>53497</v>
      </c>
      <c r="K7" s="10">
        <f t="shared" si="0"/>
        <v>309133</v>
      </c>
      <c r="L7" s="10">
        <f t="shared" si="0"/>
        <v>264662</v>
      </c>
      <c r="M7" s="10">
        <f t="shared" si="0"/>
        <v>387682</v>
      </c>
      <c r="N7" s="10">
        <f t="shared" si="0"/>
        <v>320795</v>
      </c>
      <c r="O7" s="10">
        <f t="shared" si="0"/>
        <v>131444</v>
      </c>
      <c r="P7" s="10">
        <f t="shared" si="0"/>
        <v>87097</v>
      </c>
      <c r="Q7" s="10">
        <f>+Q8+Q18+Q22</f>
        <v>3443183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166591</v>
      </c>
      <c r="C8" s="12">
        <f>+C9+C10+C14</f>
        <v>32803</v>
      </c>
      <c r="D8" s="12">
        <f>+D9+D10+D14</f>
        <v>114622</v>
      </c>
      <c r="E8" s="12">
        <f t="shared" si="1"/>
        <v>36845</v>
      </c>
      <c r="F8" s="12">
        <f t="shared" si="1"/>
        <v>169066</v>
      </c>
      <c r="G8" s="12">
        <f t="shared" si="1"/>
        <v>29533</v>
      </c>
      <c r="H8" s="12">
        <f t="shared" si="1"/>
        <v>145858</v>
      </c>
      <c r="I8" s="12">
        <f t="shared" si="1"/>
        <v>225529</v>
      </c>
      <c r="J8" s="12">
        <f t="shared" si="1"/>
        <v>26438</v>
      </c>
      <c r="K8" s="12">
        <f t="shared" si="1"/>
        <v>145097</v>
      </c>
      <c r="L8" s="12">
        <f t="shared" si="1"/>
        <v>128763</v>
      </c>
      <c r="M8" s="12">
        <f t="shared" si="1"/>
        <v>197247</v>
      </c>
      <c r="N8" s="12">
        <f t="shared" si="1"/>
        <v>153277</v>
      </c>
      <c r="O8" s="12">
        <f t="shared" si="1"/>
        <v>70493</v>
      </c>
      <c r="P8" s="12">
        <f t="shared" si="1"/>
        <v>49400</v>
      </c>
      <c r="Q8" s="12">
        <f>SUM(B8:P8)</f>
        <v>1691562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16067</v>
      </c>
      <c r="C9" s="14">
        <v>3076</v>
      </c>
      <c r="D9" s="14">
        <v>13066</v>
      </c>
      <c r="E9" s="14">
        <v>5005</v>
      </c>
      <c r="F9" s="14">
        <v>12860</v>
      </c>
      <c r="G9" s="14">
        <v>2514</v>
      </c>
      <c r="H9" s="14">
        <v>11971</v>
      </c>
      <c r="I9" s="14">
        <v>20308</v>
      </c>
      <c r="J9" s="14">
        <v>3169</v>
      </c>
      <c r="K9" s="14">
        <v>17380</v>
      </c>
      <c r="L9" s="14">
        <v>14569</v>
      </c>
      <c r="M9" s="14">
        <v>13188</v>
      </c>
      <c r="N9" s="14">
        <v>12214</v>
      </c>
      <c r="O9" s="14">
        <v>7571</v>
      </c>
      <c r="P9" s="14">
        <v>5766</v>
      </c>
      <c r="Q9" s="12">
        <f aca="true" t="shared" si="2" ref="Q9:Q17">SUM(B9:P9)</f>
        <v>158724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142387</v>
      </c>
      <c r="C10" s="14">
        <f t="shared" si="3"/>
        <v>28139</v>
      </c>
      <c r="D10" s="14">
        <f t="shared" si="3"/>
        <v>96294</v>
      </c>
      <c r="E10" s="14">
        <f t="shared" si="3"/>
        <v>30112</v>
      </c>
      <c r="F10" s="14">
        <f t="shared" si="3"/>
        <v>148284</v>
      </c>
      <c r="G10" s="14">
        <f t="shared" si="3"/>
        <v>25669</v>
      </c>
      <c r="H10" s="14">
        <f t="shared" si="3"/>
        <v>126595</v>
      </c>
      <c r="I10" s="14">
        <f t="shared" si="3"/>
        <v>193390</v>
      </c>
      <c r="J10" s="14">
        <f t="shared" si="3"/>
        <v>22109</v>
      </c>
      <c r="K10" s="14">
        <f t="shared" si="3"/>
        <v>121142</v>
      </c>
      <c r="L10" s="14">
        <f t="shared" si="3"/>
        <v>108175</v>
      </c>
      <c r="M10" s="14">
        <f t="shared" si="3"/>
        <v>174333</v>
      </c>
      <c r="N10" s="14">
        <f t="shared" si="3"/>
        <v>132872</v>
      </c>
      <c r="O10" s="14">
        <f t="shared" si="3"/>
        <v>59938</v>
      </c>
      <c r="P10" s="14">
        <f t="shared" si="3"/>
        <v>41747</v>
      </c>
      <c r="Q10" s="12">
        <f t="shared" si="2"/>
        <v>1451186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67027</v>
      </c>
      <c r="C11" s="14">
        <v>13297</v>
      </c>
      <c r="D11" s="14">
        <v>45337</v>
      </c>
      <c r="E11" s="14">
        <v>15571</v>
      </c>
      <c r="F11" s="14">
        <v>68056</v>
      </c>
      <c r="G11" s="14">
        <v>12231</v>
      </c>
      <c r="H11" s="14">
        <v>58837</v>
      </c>
      <c r="I11" s="14">
        <v>90959</v>
      </c>
      <c r="J11" s="14">
        <v>10971</v>
      </c>
      <c r="K11" s="14">
        <v>59659</v>
      </c>
      <c r="L11" s="14">
        <v>51238</v>
      </c>
      <c r="M11" s="14">
        <v>85059</v>
      </c>
      <c r="N11" s="14">
        <v>63692</v>
      </c>
      <c r="O11" s="14">
        <v>27592</v>
      </c>
      <c r="P11" s="14">
        <v>18878</v>
      </c>
      <c r="Q11" s="12">
        <f t="shared" si="2"/>
        <v>688404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70996</v>
      </c>
      <c r="C12" s="14">
        <v>13975</v>
      </c>
      <c r="D12" s="14">
        <v>46704</v>
      </c>
      <c r="E12" s="14">
        <v>13409</v>
      </c>
      <c r="F12" s="14">
        <v>76522</v>
      </c>
      <c r="G12" s="14">
        <v>12456</v>
      </c>
      <c r="H12" s="14">
        <v>63395</v>
      </c>
      <c r="I12" s="14">
        <v>94195</v>
      </c>
      <c r="J12" s="14">
        <v>10385</v>
      </c>
      <c r="K12" s="14">
        <v>57418</v>
      </c>
      <c r="L12" s="14">
        <v>53421</v>
      </c>
      <c r="M12" s="14">
        <v>84697</v>
      </c>
      <c r="N12" s="14">
        <v>65382</v>
      </c>
      <c r="O12" s="14">
        <v>30374</v>
      </c>
      <c r="P12" s="14">
        <v>21565</v>
      </c>
      <c r="Q12" s="12">
        <f t="shared" si="2"/>
        <v>714894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4364</v>
      </c>
      <c r="C13" s="14">
        <v>867</v>
      </c>
      <c r="D13" s="14">
        <v>4253</v>
      </c>
      <c r="E13" s="14">
        <v>1132</v>
      </c>
      <c r="F13" s="14">
        <v>3706</v>
      </c>
      <c r="G13" s="14">
        <v>982</v>
      </c>
      <c r="H13" s="14">
        <v>4363</v>
      </c>
      <c r="I13" s="14">
        <v>8236</v>
      </c>
      <c r="J13" s="14">
        <v>753</v>
      </c>
      <c r="K13" s="14">
        <v>4065</v>
      </c>
      <c r="L13" s="14">
        <v>3516</v>
      </c>
      <c r="M13" s="14">
        <v>4577</v>
      </c>
      <c r="N13" s="14">
        <v>3798</v>
      </c>
      <c r="O13" s="14">
        <v>1972</v>
      </c>
      <c r="P13" s="14">
        <v>1304</v>
      </c>
      <c r="Q13" s="12">
        <f t="shared" si="2"/>
        <v>47888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8137</v>
      </c>
      <c r="C14" s="14">
        <f t="shared" si="4"/>
        <v>1588</v>
      </c>
      <c r="D14" s="14">
        <f t="shared" si="4"/>
        <v>5262</v>
      </c>
      <c r="E14" s="14">
        <f t="shared" si="4"/>
        <v>1728</v>
      </c>
      <c r="F14" s="14">
        <f t="shared" si="4"/>
        <v>7922</v>
      </c>
      <c r="G14" s="14">
        <f t="shared" si="4"/>
        <v>1350</v>
      </c>
      <c r="H14" s="14">
        <f t="shared" si="4"/>
        <v>7292</v>
      </c>
      <c r="I14" s="14">
        <f t="shared" si="4"/>
        <v>11831</v>
      </c>
      <c r="J14" s="14">
        <f t="shared" si="4"/>
        <v>1160</v>
      </c>
      <c r="K14" s="14">
        <f t="shared" si="4"/>
        <v>6575</v>
      </c>
      <c r="L14" s="14">
        <f t="shared" si="4"/>
        <v>6019</v>
      </c>
      <c r="M14" s="14">
        <f t="shared" si="4"/>
        <v>9726</v>
      </c>
      <c r="N14" s="14">
        <f t="shared" si="4"/>
        <v>8191</v>
      </c>
      <c r="O14" s="14">
        <f t="shared" si="4"/>
        <v>2984</v>
      </c>
      <c r="P14" s="14">
        <f t="shared" si="4"/>
        <v>1887</v>
      </c>
      <c r="Q14" s="12">
        <f t="shared" si="2"/>
        <v>81652</v>
      </c>
    </row>
    <row r="15" spans="1:28" ht="18.75" customHeight="1">
      <c r="A15" s="15" t="s">
        <v>13</v>
      </c>
      <c r="B15" s="14">
        <v>8124</v>
      </c>
      <c r="C15" s="14">
        <v>1588</v>
      </c>
      <c r="D15" s="14">
        <v>5258</v>
      </c>
      <c r="E15" s="14">
        <v>1727</v>
      </c>
      <c r="F15" s="14">
        <v>7916</v>
      </c>
      <c r="G15" s="14">
        <v>1349</v>
      </c>
      <c r="H15" s="14">
        <v>7290</v>
      </c>
      <c r="I15" s="14">
        <v>11821</v>
      </c>
      <c r="J15" s="14">
        <v>1158</v>
      </c>
      <c r="K15" s="14">
        <v>6570</v>
      </c>
      <c r="L15" s="14">
        <v>6006</v>
      </c>
      <c r="M15" s="14">
        <v>9712</v>
      </c>
      <c r="N15" s="14">
        <v>8170</v>
      </c>
      <c r="O15" s="14">
        <v>2979</v>
      </c>
      <c r="P15" s="14">
        <v>1883</v>
      </c>
      <c r="Q15" s="12">
        <f t="shared" si="2"/>
        <v>81551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5</v>
      </c>
      <c r="C16" s="14">
        <v>0</v>
      </c>
      <c r="D16" s="14">
        <v>4</v>
      </c>
      <c r="E16" s="14">
        <v>1</v>
      </c>
      <c r="F16" s="14">
        <v>3</v>
      </c>
      <c r="G16" s="14">
        <v>0</v>
      </c>
      <c r="H16" s="14">
        <v>0</v>
      </c>
      <c r="I16" s="14">
        <v>0</v>
      </c>
      <c r="J16" s="14">
        <v>2</v>
      </c>
      <c r="K16" s="14">
        <v>4</v>
      </c>
      <c r="L16" s="14">
        <v>11</v>
      </c>
      <c r="M16" s="14">
        <v>10</v>
      </c>
      <c r="N16" s="14">
        <v>6</v>
      </c>
      <c r="O16" s="14">
        <v>2</v>
      </c>
      <c r="P16" s="14">
        <v>4</v>
      </c>
      <c r="Q16" s="12">
        <f t="shared" si="2"/>
        <v>52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8</v>
      </c>
      <c r="C17" s="14">
        <v>0</v>
      </c>
      <c r="D17" s="14">
        <v>0</v>
      </c>
      <c r="E17" s="14">
        <v>0</v>
      </c>
      <c r="F17" s="14">
        <v>3</v>
      </c>
      <c r="G17" s="14">
        <v>1</v>
      </c>
      <c r="H17" s="14">
        <v>2</v>
      </c>
      <c r="I17" s="14">
        <v>10</v>
      </c>
      <c r="J17" s="14">
        <v>0</v>
      </c>
      <c r="K17" s="14">
        <v>1</v>
      </c>
      <c r="L17" s="14">
        <v>2</v>
      </c>
      <c r="M17" s="14">
        <v>4</v>
      </c>
      <c r="N17" s="14">
        <v>15</v>
      </c>
      <c r="O17" s="14">
        <v>3</v>
      </c>
      <c r="P17" s="14">
        <v>0</v>
      </c>
      <c r="Q17" s="12">
        <f t="shared" si="2"/>
        <v>49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104759</v>
      </c>
      <c r="C18" s="18">
        <f t="shared" si="5"/>
        <v>19085</v>
      </c>
      <c r="D18" s="18">
        <f t="shared" si="5"/>
        <v>55984</v>
      </c>
      <c r="E18" s="18">
        <f t="shared" si="5"/>
        <v>18805</v>
      </c>
      <c r="F18" s="18">
        <f t="shared" si="5"/>
        <v>66049</v>
      </c>
      <c r="G18" s="18">
        <f t="shared" si="5"/>
        <v>14003</v>
      </c>
      <c r="H18" s="18">
        <f t="shared" si="5"/>
        <v>66588</v>
      </c>
      <c r="I18" s="18">
        <f t="shared" si="5"/>
        <v>99839</v>
      </c>
      <c r="J18" s="18">
        <f t="shared" si="5"/>
        <v>12691</v>
      </c>
      <c r="K18" s="18">
        <f t="shared" si="5"/>
        <v>79072</v>
      </c>
      <c r="L18" s="18">
        <f t="shared" si="5"/>
        <v>65153</v>
      </c>
      <c r="M18" s="18">
        <f t="shared" si="5"/>
        <v>102454</v>
      </c>
      <c r="N18" s="18">
        <f t="shared" si="5"/>
        <v>98181</v>
      </c>
      <c r="O18" s="18">
        <f t="shared" si="5"/>
        <v>37924</v>
      </c>
      <c r="P18" s="18">
        <f t="shared" si="5"/>
        <v>23512</v>
      </c>
      <c r="Q18" s="12">
        <f aca="true" t="shared" si="6" ref="Q18:Q24">SUM(B18:P18)</f>
        <v>864099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51259</v>
      </c>
      <c r="C19" s="14">
        <v>9509</v>
      </c>
      <c r="D19" s="14">
        <v>28660</v>
      </c>
      <c r="E19" s="14">
        <v>10840</v>
      </c>
      <c r="F19" s="14">
        <v>31270</v>
      </c>
      <c r="G19" s="14">
        <v>7150</v>
      </c>
      <c r="H19" s="14">
        <v>32433</v>
      </c>
      <c r="I19" s="14">
        <v>49618</v>
      </c>
      <c r="J19" s="14">
        <v>6993</v>
      </c>
      <c r="K19" s="14">
        <v>42357</v>
      </c>
      <c r="L19" s="14">
        <v>32901</v>
      </c>
      <c r="M19" s="14">
        <v>52295</v>
      </c>
      <c r="N19" s="14">
        <v>49519</v>
      </c>
      <c r="O19" s="14">
        <v>19186</v>
      </c>
      <c r="P19" s="14">
        <v>11481</v>
      </c>
      <c r="Q19" s="12">
        <f t="shared" si="6"/>
        <v>435471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51054</v>
      </c>
      <c r="C20" s="14">
        <v>9130</v>
      </c>
      <c r="D20" s="14">
        <v>25628</v>
      </c>
      <c r="E20" s="14">
        <v>7436</v>
      </c>
      <c r="F20" s="14">
        <v>33454</v>
      </c>
      <c r="G20" s="14">
        <v>6476</v>
      </c>
      <c r="H20" s="14">
        <v>32422</v>
      </c>
      <c r="I20" s="14">
        <v>47078</v>
      </c>
      <c r="J20" s="14">
        <v>5392</v>
      </c>
      <c r="K20" s="14">
        <v>34965</v>
      </c>
      <c r="L20" s="14">
        <v>30643</v>
      </c>
      <c r="M20" s="14">
        <v>47869</v>
      </c>
      <c r="N20" s="14">
        <v>46377</v>
      </c>
      <c r="O20" s="14">
        <v>17733</v>
      </c>
      <c r="P20" s="14">
        <v>11477</v>
      </c>
      <c r="Q20" s="12">
        <f t="shared" si="6"/>
        <v>407134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2446</v>
      </c>
      <c r="C21" s="14">
        <v>446</v>
      </c>
      <c r="D21" s="14">
        <v>1696</v>
      </c>
      <c r="E21" s="14">
        <v>529</v>
      </c>
      <c r="F21" s="14">
        <v>1325</v>
      </c>
      <c r="G21" s="14">
        <v>377</v>
      </c>
      <c r="H21" s="14">
        <v>1733</v>
      </c>
      <c r="I21" s="14">
        <v>3143</v>
      </c>
      <c r="J21" s="14">
        <v>306</v>
      </c>
      <c r="K21" s="14">
        <v>1750</v>
      </c>
      <c r="L21" s="14">
        <v>1609</v>
      </c>
      <c r="M21" s="14">
        <v>2290</v>
      </c>
      <c r="N21" s="14">
        <v>2285</v>
      </c>
      <c r="O21" s="14">
        <v>1005</v>
      </c>
      <c r="P21" s="14">
        <v>554</v>
      </c>
      <c r="Q21" s="12">
        <f t="shared" si="6"/>
        <v>21494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95025</v>
      </c>
      <c r="C22" s="14">
        <f t="shared" si="7"/>
        <v>19637</v>
      </c>
      <c r="D22" s="14">
        <f t="shared" si="7"/>
        <v>63853</v>
      </c>
      <c r="E22" s="14">
        <f t="shared" si="7"/>
        <v>20090</v>
      </c>
      <c r="F22" s="14">
        <f t="shared" si="7"/>
        <v>87410</v>
      </c>
      <c r="G22" s="14">
        <f t="shared" si="7"/>
        <v>20662</v>
      </c>
      <c r="H22" s="14">
        <f t="shared" si="7"/>
        <v>84893</v>
      </c>
      <c r="I22" s="14">
        <f t="shared" si="7"/>
        <v>131344</v>
      </c>
      <c r="J22" s="14">
        <f t="shared" si="7"/>
        <v>14368</v>
      </c>
      <c r="K22" s="14">
        <f t="shared" si="7"/>
        <v>84964</v>
      </c>
      <c r="L22" s="14">
        <f t="shared" si="7"/>
        <v>70746</v>
      </c>
      <c r="M22" s="14">
        <f t="shared" si="7"/>
        <v>87981</v>
      </c>
      <c r="N22" s="14">
        <f t="shared" si="7"/>
        <v>69337</v>
      </c>
      <c r="O22" s="14">
        <f t="shared" si="7"/>
        <v>23027</v>
      </c>
      <c r="P22" s="14">
        <f t="shared" si="7"/>
        <v>14185</v>
      </c>
      <c r="Q22" s="12">
        <f t="shared" si="6"/>
        <v>887522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64703</v>
      </c>
      <c r="C23" s="14">
        <v>13233</v>
      </c>
      <c r="D23" s="14">
        <v>48221</v>
      </c>
      <c r="E23" s="14">
        <v>15234</v>
      </c>
      <c r="F23" s="14">
        <v>60071</v>
      </c>
      <c r="G23" s="14">
        <v>15369</v>
      </c>
      <c r="H23" s="14">
        <v>60792</v>
      </c>
      <c r="I23" s="14">
        <v>97082</v>
      </c>
      <c r="J23" s="14">
        <v>11384</v>
      </c>
      <c r="K23" s="14">
        <v>64090</v>
      </c>
      <c r="L23" s="14">
        <v>51158</v>
      </c>
      <c r="M23" s="14">
        <v>63068</v>
      </c>
      <c r="N23" s="14">
        <v>50759</v>
      </c>
      <c r="O23" s="14">
        <v>16902</v>
      </c>
      <c r="P23" s="14">
        <v>9684</v>
      </c>
      <c r="Q23" s="12">
        <f t="shared" si="6"/>
        <v>641750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30322</v>
      </c>
      <c r="C24" s="14">
        <v>6404</v>
      </c>
      <c r="D24" s="14">
        <v>15632</v>
      </c>
      <c r="E24" s="14">
        <v>4856</v>
      </c>
      <c r="F24" s="14">
        <v>27339</v>
      </c>
      <c r="G24" s="14">
        <v>5293</v>
      </c>
      <c r="H24" s="14">
        <v>24101</v>
      </c>
      <c r="I24" s="14">
        <v>34262</v>
      </c>
      <c r="J24" s="14">
        <v>2984</v>
      </c>
      <c r="K24" s="14">
        <v>20874</v>
      </c>
      <c r="L24" s="14">
        <v>19588</v>
      </c>
      <c r="M24" s="14">
        <v>24913</v>
      </c>
      <c r="N24" s="14">
        <v>18578</v>
      </c>
      <c r="O24" s="14">
        <v>6125</v>
      </c>
      <c r="P24" s="14">
        <v>4501</v>
      </c>
      <c r="Q24" s="12">
        <f t="shared" si="6"/>
        <v>245772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827805.3575</v>
      </c>
      <c r="C28" s="56">
        <f>C29+C30</f>
        <v>186226.80000000002</v>
      </c>
      <c r="D28" s="56">
        <f>D29+D30</f>
        <v>549663.5845</v>
      </c>
      <c r="E28" s="56">
        <f aca="true" t="shared" si="8" ref="E28:P28">E29+E30</f>
        <v>210100.272</v>
      </c>
      <c r="F28" s="56">
        <f t="shared" si="8"/>
        <v>679288.8500000001</v>
      </c>
      <c r="G28" s="56">
        <f t="shared" si="8"/>
        <v>200374.7976</v>
      </c>
      <c r="H28" s="56">
        <f t="shared" si="8"/>
        <v>724329.3932999999</v>
      </c>
      <c r="I28" s="56">
        <f t="shared" si="8"/>
        <v>899011.0536</v>
      </c>
      <c r="J28" s="56">
        <f t="shared" si="8"/>
        <v>134009.985</v>
      </c>
      <c r="K28" s="56">
        <f t="shared" si="8"/>
        <v>710412.6746</v>
      </c>
      <c r="L28" s="56">
        <f t="shared" si="8"/>
        <v>712221.1209999999</v>
      </c>
      <c r="M28" s="56">
        <f t="shared" si="8"/>
        <v>910533.7386</v>
      </c>
      <c r="N28" s="56">
        <f t="shared" si="8"/>
        <v>841329.818</v>
      </c>
      <c r="O28" s="56">
        <f t="shared" si="8"/>
        <v>439203.0748</v>
      </c>
      <c r="P28" s="56">
        <f t="shared" si="8"/>
        <v>245131.2402</v>
      </c>
      <c r="Q28" s="56">
        <f>SUM(B28:P28)</f>
        <v>8269641.7607</v>
      </c>
      <c r="S28" s="62"/>
    </row>
    <row r="29" spans="1:17" ht="18.75" customHeight="1">
      <c r="A29" s="54" t="s">
        <v>38</v>
      </c>
      <c r="B29" s="52">
        <f aca="true" t="shared" si="9" ref="B29:P29">B26*B7</f>
        <v>823501.0875</v>
      </c>
      <c r="C29" s="52">
        <f>C26*C7</f>
        <v>185020.87000000002</v>
      </c>
      <c r="D29" s="52">
        <f>D26*D7</f>
        <v>542889.8145</v>
      </c>
      <c r="E29" s="52">
        <f t="shared" si="9"/>
        <v>208875.772</v>
      </c>
      <c r="F29" s="52">
        <f t="shared" si="9"/>
        <v>666981.7000000001</v>
      </c>
      <c r="G29" s="52">
        <f t="shared" si="9"/>
        <v>200374.7976</v>
      </c>
      <c r="H29" s="52">
        <f t="shared" si="9"/>
        <v>706090.9232999999</v>
      </c>
      <c r="I29" s="52">
        <f t="shared" si="9"/>
        <v>894150.7535999999</v>
      </c>
      <c r="J29" s="52">
        <f t="shared" si="9"/>
        <v>134009.985</v>
      </c>
      <c r="K29" s="52">
        <f t="shared" si="9"/>
        <v>706739.8646</v>
      </c>
      <c r="L29" s="52">
        <f t="shared" si="9"/>
        <v>693546.771</v>
      </c>
      <c r="M29" s="52">
        <f t="shared" si="9"/>
        <v>888683.4486</v>
      </c>
      <c r="N29" s="52">
        <f t="shared" si="9"/>
        <v>822646.698</v>
      </c>
      <c r="O29" s="52">
        <f t="shared" si="9"/>
        <v>425116.1848</v>
      </c>
      <c r="P29" s="52">
        <f t="shared" si="9"/>
        <v>240962.5602</v>
      </c>
      <c r="Q29" s="53">
        <f>SUM(B29:P29)</f>
        <v>8139591.230699999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-69088.1</v>
      </c>
      <c r="C32" s="25">
        <f>+C33+C35+C42+C43+C44-C45</f>
        <v>-13226.8</v>
      </c>
      <c r="D32" s="25">
        <f>+D33+D35+D42+D43+D44-D45</f>
        <v>-56183.8</v>
      </c>
      <c r="E32" s="25">
        <f t="shared" si="10"/>
        <v>-21521.5</v>
      </c>
      <c r="F32" s="25">
        <f t="shared" si="10"/>
        <v>-55298</v>
      </c>
      <c r="G32" s="25">
        <f t="shared" si="10"/>
        <v>-10810.2</v>
      </c>
      <c r="H32" s="25">
        <f t="shared" si="10"/>
        <v>-51475.3</v>
      </c>
      <c r="I32" s="25">
        <f t="shared" si="10"/>
        <v>-87324.4</v>
      </c>
      <c r="J32" s="25">
        <f t="shared" si="10"/>
        <v>-13626.7</v>
      </c>
      <c r="K32" s="25">
        <f t="shared" si="10"/>
        <v>-74734</v>
      </c>
      <c r="L32" s="25">
        <f t="shared" si="10"/>
        <v>-62646.7</v>
      </c>
      <c r="M32" s="25">
        <f t="shared" si="10"/>
        <v>-56708.4</v>
      </c>
      <c r="N32" s="25">
        <f t="shared" si="10"/>
        <v>-52520.2</v>
      </c>
      <c r="O32" s="25">
        <f t="shared" si="10"/>
        <v>-32555.3</v>
      </c>
      <c r="P32" s="25">
        <f t="shared" si="10"/>
        <v>-24793.8</v>
      </c>
      <c r="Q32" s="25">
        <f t="shared" si="10"/>
        <v>-682513.2000000001</v>
      </c>
    </row>
    <row r="33" spans="1:17" ht="18.75" customHeight="1">
      <c r="A33" s="17" t="s">
        <v>62</v>
      </c>
      <c r="B33" s="26">
        <f>+B34</f>
        <v>-69088.1</v>
      </c>
      <c r="C33" s="26">
        <f>+C34</f>
        <v>-13226.8</v>
      </c>
      <c r="D33" s="26">
        <f>+D34</f>
        <v>-56183.8</v>
      </c>
      <c r="E33" s="26">
        <f aca="true" t="shared" si="11" ref="E33:Q33">+E34</f>
        <v>-21521.5</v>
      </c>
      <c r="F33" s="26">
        <f t="shared" si="11"/>
        <v>-55298</v>
      </c>
      <c r="G33" s="26">
        <f t="shared" si="11"/>
        <v>-10810.2</v>
      </c>
      <c r="H33" s="26">
        <f t="shared" si="11"/>
        <v>-51475.3</v>
      </c>
      <c r="I33" s="26">
        <f t="shared" si="11"/>
        <v>-87324.4</v>
      </c>
      <c r="J33" s="26">
        <f t="shared" si="11"/>
        <v>-13626.7</v>
      </c>
      <c r="K33" s="26">
        <f t="shared" si="11"/>
        <v>-74734</v>
      </c>
      <c r="L33" s="26">
        <f t="shared" si="11"/>
        <v>-62646.7</v>
      </c>
      <c r="M33" s="26">
        <f t="shared" si="11"/>
        <v>-56708.4</v>
      </c>
      <c r="N33" s="26">
        <f t="shared" si="11"/>
        <v>-52520.2</v>
      </c>
      <c r="O33" s="26">
        <f t="shared" si="11"/>
        <v>-32555.3</v>
      </c>
      <c r="P33" s="26">
        <f t="shared" si="11"/>
        <v>-24793.8</v>
      </c>
      <c r="Q33" s="26">
        <f t="shared" si="11"/>
        <v>-682513.2000000001</v>
      </c>
    </row>
    <row r="34" spans="1:28" ht="18.75" customHeight="1">
      <c r="A34" s="13" t="s">
        <v>39</v>
      </c>
      <c r="B34" s="20">
        <f aca="true" t="shared" si="12" ref="B34:G34">ROUND(-B9*$F$3,2)</f>
        <v>-69088.1</v>
      </c>
      <c r="C34" s="20">
        <f t="shared" si="12"/>
        <v>-13226.8</v>
      </c>
      <c r="D34" s="20">
        <f t="shared" si="12"/>
        <v>-56183.8</v>
      </c>
      <c r="E34" s="20">
        <f t="shared" si="12"/>
        <v>-21521.5</v>
      </c>
      <c r="F34" s="20">
        <f t="shared" si="12"/>
        <v>-55298</v>
      </c>
      <c r="G34" s="20">
        <f t="shared" si="12"/>
        <v>-10810.2</v>
      </c>
      <c r="H34" s="20">
        <f aca="true" t="shared" si="13" ref="H34:P34">ROUND(-H9*$F$3,2)</f>
        <v>-51475.3</v>
      </c>
      <c r="I34" s="20">
        <f t="shared" si="13"/>
        <v>-87324.4</v>
      </c>
      <c r="J34" s="20">
        <f t="shared" si="13"/>
        <v>-13626.7</v>
      </c>
      <c r="K34" s="20">
        <f>ROUND(-K9*$F$3,2)</f>
        <v>-74734</v>
      </c>
      <c r="L34" s="20">
        <f>ROUND(-L9*$F$3,2)</f>
        <v>-62646.7</v>
      </c>
      <c r="M34" s="20">
        <f>ROUND(-M9*$F$3,2)</f>
        <v>-56708.4</v>
      </c>
      <c r="N34" s="20">
        <f>ROUND(-N9*$F$3,2)</f>
        <v>-52520.2</v>
      </c>
      <c r="O34" s="20">
        <f t="shared" si="13"/>
        <v>-32555.3</v>
      </c>
      <c r="P34" s="20">
        <f t="shared" si="13"/>
        <v>-24793.8</v>
      </c>
      <c r="Q34" s="44">
        <f aca="true" t="shared" si="14" ref="Q34:Q45">SUM(B34:P34)</f>
        <v>-682513.2000000001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758717.2575000001</v>
      </c>
      <c r="C46" s="29">
        <f t="shared" si="16"/>
        <v>173000.00000000003</v>
      </c>
      <c r="D46" s="29">
        <f t="shared" si="16"/>
        <v>493479.7845</v>
      </c>
      <c r="E46" s="29">
        <f t="shared" si="16"/>
        <v>188578.772</v>
      </c>
      <c r="F46" s="29">
        <f t="shared" si="16"/>
        <v>623990.8500000001</v>
      </c>
      <c r="G46" s="29">
        <f t="shared" si="16"/>
        <v>189564.59759999998</v>
      </c>
      <c r="H46" s="29">
        <f t="shared" si="16"/>
        <v>672854.0932999998</v>
      </c>
      <c r="I46" s="29">
        <f t="shared" si="16"/>
        <v>811686.6536</v>
      </c>
      <c r="J46" s="29">
        <f t="shared" si="16"/>
        <v>120383.28499999999</v>
      </c>
      <c r="K46" s="29">
        <f t="shared" si="16"/>
        <v>635678.6746</v>
      </c>
      <c r="L46" s="29">
        <f t="shared" si="16"/>
        <v>649574.421</v>
      </c>
      <c r="M46" s="29">
        <f t="shared" si="16"/>
        <v>853825.3386</v>
      </c>
      <c r="N46" s="29">
        <f t="shared" si="16"/>
        <v>788809.618</v>
      </c>
      <c r="O46" s="29">
        <f t="shared" si="16"/>
        <v>406647.7748</v>
      </c>
      <c r="P46" s="29">
        <f t="shared" si="16"/>
        <v>220337.4402</v>
      </c>
      <c r="Q46" s="29">
        <f>SUM(B46:P46)</f>
        <v>7587128.5607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758717.26</v>
      </c>
      <c r="C49" s="35">
        <f aca="true" t="shared" si="17" ref="C49:P49">SUM(C50:C64)</f>
        <v>173000</v>
      </c>
      <c r="D49" s="35">
        <f t="shared" si="17"/>
        <v>493479.78</v>
      </c>
      <c r="E49" s="35">
        <f t="shared" si="17"/>
        <v>188578.77</v>
      </c>
      <c r="F49" s="35">
        <f t="shared" si="17"/>
        <v>623990.85</v>
      </c>
      <c r="G49" s="35">
        <f t="shared" si="17"/>
        <v>189564.6</v>
      </c>
      <c r="H49" s="35">
        <f t="shared" si="17"/>
        <v>672854.09</v>
      </c>
      <c r="I49" s="35">
        <f t="shared" si="17"/>
        <v>811686.65</v>
      </c>
      <c r="J49" s="35">
        <f t="shared" si="17"/>
        <v>120383.29</v>
      </c>
      <c r="K49" s="35">
        <f t="shared" si="17"/>
        <v>635678.68</v>
      </c>
      <c r="L49" s="35">
        <f t="shared" si="17"/>
        <v>649574.42</v>
      </c>
      <c r="M49" s="35">
        <f t="shared" si="17"/>
        <v>853825.33</v>
      </c>
      <c r="N49" s="35">
        <f t="shared" si="17"/>
        <v>788809.62</v>
      </c>
      <c r="O49" s="35">
        <f t="shared" si="17"/>
        <v>406647.77</v>
      </c>
      <c r="P49" s="35">
        <f t="shared" si="17"/>
        <v>220337.44</v>
      </c>
      <c r="Q49" s="29">
        <f>SUM(Q50:Q64)</f>
        <v>7587128.55</v>
      </c>
      <c r="S49" s="64"/>
    </row>
    <row r="50" spans="1:20" ht="18.75" customHeight="1">
      <c r="A50" s="17" t="s">
        <v>83</v>
      </c>
      <c r="B50" s="35">
        <v>758717.26</v>
      </c>
      <c r="C50" s="34">
        <v>0</v>
      </c>
      <c r="D50" s="35">
        <v>493479.78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1252197.04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173000</v>
      </c>
      <c r="D51" s="34">
        <v>0</v>
      </c>
      <c r="E51" s="35">
        <v>188578.77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361578.77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623990.85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623990.85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189564.6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189564.6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672854.09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672854.09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811686.65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811686.65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120383.29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120383.29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635678.68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635678.68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649574.42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649574.42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853825.33</v>
      </c>
      <c r="N59" s="34">
        <v>0</v>
      </c>
      <c r="O59" s="34">
        <v>0</v>
      </c>
      <c r="P59" s="34">
        <v>0</v>
      </c>
      <c r="Q59" s="29">
        <f t="shared" si="18"/>
        <v>853825.33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788809.62</v>
      </c>
      <c r="O60" s="34">
        <v>0</v>
      </c>
      <c r="P60" s="34">
        <v>0</v>
      </c>
      <c r="Q60" s="29">
        <f t="shared" si="18"/>
        <v>788809.62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406647.77</v>
      </c>
      <c r="P61" s="34">
        <v>0</v>
      </c>
      <c r="Q61" s="29">
        <f t="shared" si="18"/>
        <v>406647.77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220337.44</v>
      </c>
      <c r="Q62" s="29">
        <f t="shared" si="18"/>
        <v>220337.44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1.9577999999999998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2019-07-05T19:02:39Z</dcterms:modified>
  <cp:category/>
  <cp:version/>
  <cp:contentType/>
  <cp:contentStatus/>
</cp:coreProperties>
</file>