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<sst xmlns="http://schemas.openxmlformats.org/spreadsheetml/2006/main" count="162" uniqueCount="160">
  <si>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</si>
  <si>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</si>
  <si>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</si>
  <si>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</si>
  <si>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</si>
  <si>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</si>
  <si>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</si>
  <si>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</si>
  <si>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</si>
  <si>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</si>
  <si>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</si>
  <si>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</si>
  <si>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</si>
  <si>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</si>
  <si>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</si>
  <si>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</si>
  <si>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</si>
  <si>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</si>
  <si>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</si>
  <si>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</si>
  <si>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</si>
  <si>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</si>
  <si>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</si>
  <si>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</si>
  <si>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</si>
  <si>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</si>
  <si>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</si>
  <si>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</si>
  <si>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</si>
  <si>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</si>
  <si>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</si>
  <si>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</si>
  <si>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</si>
  <si>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</si>
  <si>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</si>
  <si>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</si>
  <si>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</si>
  <si>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</si>
  <si>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</si>
  <si>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</si>
  <si>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</si>
  <si>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</si>
  <si>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</si>
  <si>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</si>
  <si>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</si>
  <si>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</si>
  <si>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</si>
  <si>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</si>
  <si>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</si>
  <si>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</si>
  <si>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</si>
  <si>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</si>
  <si>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</si>
  <si>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</si>
  <si>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</si>
  <si>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</si>
  <si>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</si>
  <si>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</si>
  <si>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</si>
  <si>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</si>
  <si>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</si>
  <si>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</si>
  <si>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</si>
  <si>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</si>
  <si>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</si>
  <si>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</si>
  <si>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</si>
  <si>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</si>
  <si>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</si>
  <si>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</si>
  <si>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</si>
  <si>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</si>
  <si>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</si>
  <si>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</si>
  <si>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</si>
  <si>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</si>
  <si>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</si>
  <si>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</si>
  <si>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</si>
  <si>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</si>
  <si>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</si>
  <si>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</si>
  <si>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</si>
  <si>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</si>
  <si>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</si>
  <si>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</si>
  <si>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</si>
  <si>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</si>
  <si>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</si>
  <si>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</si>
  <si>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</si>
  <si>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</si>
  <si>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</si>
  <si>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</si>
  <si>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</si>
  <si>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</si>
  <si>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</si>
  <si>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</si>
  <si>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</si>
  <si>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</si>
  <si>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</si>
  <si>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</si>
  <si>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</si>
  <si>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</si>
  <si>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</si>
  <si>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</si>
  <si>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</si>
  <si>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</si>
  <si>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</si>
  <si>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</si>
  <si>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</si>
  <si>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</si>
  <si>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</si>
  <si>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</si>
  <si>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</si>
  <si>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</si>
  <si>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</si>
  <si>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</si>
  <si>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</si>
  <si>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</si>
  <si>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</si>
  <si>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</si>
  <si>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</si>
  <si>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</si>
  <si>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</si>
  <si>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</si>
  <si>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</si>
  <si>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</si>
  <si>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</si>
  <si>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</si>
  <si>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</si>
  <si>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</si>
  <si>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</si>
  <si>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</si>
  <si>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</si>
  <si>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</si>
  <si>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</si>
  <si>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</si>
  <si>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</si>
  <si>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</si>
  <si>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</si>
  <si>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</si>
  <si>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</si>
  <si>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</si>
  <si>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</si>
  <si>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</si>
  <si>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</si>
  <si>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</si>
  <si>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</si>
  <si>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</si>
  <si>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</si>
  <si>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30/07/19 - VENCIMENTO 06/08/19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</si>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</sst>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B1">
      <selection activeCell="B6" sqref="B6:O6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521688</v>
      </c>
      <c r="C7" s="9">
        <f t="shared" si="0"/>
        <v>681008</v>
      </c>
      <c r="D7" s="9">
        <f t="shared" si="0"/>
        <v>651218</v>
      </c>
      <c r="E7" s="9">
        <f>+E8+E20+E24+E27</f>
        <v>104681</v>
      </c>
      <c r="F7" s="9">
        <f>+F8+F20+F24+F27</f>
        <v>282134</v>
      </c>
      <c r="G7" s="9">
        <f t="shared" si="0"/>
        <v>445028</v>
      </c>
      <c r="H7" s="9">
        <f t="shared" si="0"/>
        <v>324873</v>
      </c>
      <c r="I7" s="9">
        <f t="shared" si="0"/>
        <v>275919</v>
      </c>
      <c r="J7" s="9">
        <f t="shared" si="0"/>
        <v>142214</v>
      </c>
      <c r="K7" s="9">
        <f t="shared" si="0"/>
        <v>140865</v>
      </c>
      <c r="L7" s="9">
        <f t="shared" si="0"/>
        <v>293849</v>
      </c>
      <c r="M7" s="9">
        <f t="shared" si="0"/>
        <v>420653</v>
      </c>
      <c r="N7" s="9">
        <f t="shared" si="0"/>
        <v>150259</v>
      </c>
      <c r="O7" s="9">
        <f t="shared" si="0"/>
        <v>303848</v>
      </c>
      <c r="P7" s="9">
        <f t="shared" si="0"/>
        <v>4738237</v>
      </c>
      <c r="Q7" s="43"/>
      <c r="R7"/>
      <c r="S7"/>
    </row>
    <row r="8" spans="1:19" ht="17.25" customHeight="1">
      <c r="A8" s="10" t="s">
        <v>31</v>
      </c>
      <c r="B8" s="11">
        <f>B9+B12+B16</f>
        <v>268593</v>
      </c>
      <c r="C8" s="11">
        <f aca="true" t="shared" si="1" ref="C8:O8">C9+C12+C16</f>
        <v>359175</v>
      </c>
      <c r="D8" s="11">
        <f t="shared" si="1"/>
        <v>317728</v>
      </c>
      <c r="E8" s="11">
        <f>E9+E12+E16</f>
        <v>48395</v>
      </c>
      <c r="F8" s="11">
        <f>F9+F12+F16</f>
        <v>140283</v>
      </c>
      <c r="G8" s="11">
        <f t="shared" si="1"/>
        <v>234605</v>
      </c>
      <c r="H8" s="11">
        <f t="shared" si="1"/>
        <v>178212</v>
      </c>
      <c r="I8" s="11">
        <f t="shared" si="1"/>
        <v>128728</v>
      </c>
      <c r="J8" s="11">
        <f t="shared" si="1"/>
        <v>75501</v>
      </c>
      <c r="K8" s="11">
        <f t="shared" si="1"/>
        <v>74060</v>
      </c>
      <c r="L8" s="11">
        <f t="shared" si="1"/>
        <v>140913</v>
      </c>
      <c r="M8" s="11">
        <f t="shared" si="1"/>
        <v>212101</v>
      </c>
      <c r="N8" s="11">
        <f t="shared" si="1"/>
        <v>74587</v>
      </c>
      <c r="O8" s="11">
        <f t="shared" si="1"/>
        <v>177958</v>
      </c>
      <c r="P8" s="11">
        <f>SUM(B8:O8)</f>
        <v>2430839</v>
      </c>
      <c r="Q8"/>
      <c r="R8"/>
      <c r="S8"/>
    </row>
    <row r="9" spans="1:19" ht="17.25" customHeight="1">
      <c r="A9" s="15" t="s">
        <v>9</v>
      </c>
      <c r="B9" s="13">
        <f>+B10+B11</f>
        <v>32060</v>
      </c>
      <c r="C9" s="13">
        <f aca="true" t="shared" si="2" ref="C9:O9">+C10+C11</f>
        <v>43947</v>
      </c>
      <c r="D9" s="13">
        <f t="shared" si="2"/>
        <v>36063</v>
      </c>
      <c r="E9" s="13">
        <f>+E10+E11</f>
        <v>6814</v>
      </c>
      <c r="F9" s="13">
        <f>+F10+F11</f>
        <v>14580</v>
      </c>
      <c r="G9" s="13">
        <f t="shared" si="2"/>
        <v>27325</v>
      </c>
      <c r="H9" s="13">
        <f t="shared" si="2"/>
        <v>20343</v>
      </c>
      <c r="I9" s="13">
        <f t="shared" si="2"/>
        <v>10377</v>
      </c>
      <c r="J9" s="13">
        <f t="shared" si="2"/>
        <v>5608</v>
      </c>
      <c r="K9" s="13">
        <f t="shared" si="2"/>
        <v>6896</v>
      </c>
      <c r="L9" s="13">
        <f t="shared" si="2"/>
        <v>8239</v>
      </c>
      <c r="M9" s="13">
        <f t="shared" si="2"/>
        <v>15417</v>
      </c>
      <c r="N9" s="13">
        <f t="shared" si="2"/>
        <v>9885</v>
      </c>
      <c r="O9" s="13">
        <f t="shared" si="2"/>
        <v>26953</v>
      </c>
      <c r="P9" s="11">
        <f aca="true" t="shared" si="3" ref="P9:P27">SUM(B9:O9)</f>
        <v>264507</v>
      </c>
      <c r="Q9"/>
      <c r="R9"/>
      <c r="S9"/>
    </row>
    <row r="10" spans="1:19" ht="17.25" customHeight="1">
      <c r="A10" s="29" t="s">
        <v>10</v>
      </c>
      <c r="B10" s="13">
        <v>32060</v>
      </c>
      <c r="C10" s="13">
        <v>43947</v>
      </c>
      <c r="D10" s="13">
        <v>36063</v>
      </c>
      <c r="E10" s="13">
        <v>6814</v>
      </c>
      <c r="F10" s="13">
        <v>14580</v>
      </c>
      <c r="G10" s="13">
        <v>27325</v>
      </c>
      <c r="H10" s="13">
        <v>20343</v>
      </c>
      <c r="I10" s="13">
        <v>10377</v>
      </c>
      <c r="J10" s="13">
        <v>5608</v>
      </c>
      <c r="K10" s="13">
        <v>6896</v>
      </c>
      <c r="L10" s="13">
        <v>8239</v>
      </c>
      <c r="M10" s="13">
        <v>15417</v>
      </c>
      <c r="N10" s="13">
        <v>9885</v>
      </c>
      <c r="O10" s="13">
        <v>26953</v>
      </c>
      <c r="P10" s="11">
        <f t="shared" si="3"/>
        <v>264507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224956</v>
      </c>
      <c r="C12" s="17">
        <f t="shared" si="4"/>
        <v>299056</v>
      </c>
      <c r="D12" s="17">
        <f t="shared" si="4"/>
        <v>268171</v>
      </c>
      <c r="E12" s="17">
        <f>SUM(E13:E15)</f>
        <v>39157</v>
      </c>
      <c r="F12" s="17">
        <f>SUM(F13:F15)</f>
        <v>119324</v>
      </c>
      <c r="G12" s="17">
        <f t="shared" si="4"/>
        <v>197276</v>
      </c>
      <c r="H12" s="17">
        <f t="shared" si="4"/>
        <v>149623</v>
      </c>
      <c r="I12" s="17">
        <f t="shared" si="4"/>
        <v>111272</v>
      </c>
      <c r="J12" s="17">
        <f t="shared" si="4"/>
        <v>65440</v>
      </c>
      <c r="K12" s="17">
        <f t="shared" si="4"/>
        <v>63487</v>
      </c>
      <c r="L12" s="17">
        <f t="shared" si="4"/>
        <v>124542</v>
      </c>
      <c r="M12" s="17">
        <f t="shared" si="4"/>
        <v>185680</v>
      </c>
      <c r="N12" s="17">
        <f t="shared" si="4"/>
        <v>60329</v>
      </c>
      <c r="O12" s="17">
        <f t="shared" si="4"/>
        <v>144266</v>
      </c>
      <c r="P12" s="11">
        <f t="shared" si="3"/>
        <v>2052579</v>
      </c>
      <c r="Q12"/>
      <c r="R12"/>
      <c r="S12"/>
    </row>
    <row r="13" spans="1:19" s="58" customFormat="1" ht="17.25" customHeight="1">
      <c r="A13" s="63" t="s">
        <v>12</v>
      </c>
      <c r="B13" s="64">
        <v>112094</v>
      </c>
      <c r="C13" s="64">
        <v>156167</v>
      </c>
      <c r="D13" s="64">
        <v>145352</v>
      </c>
      <c r="E13" s="64">
        <v>22644</v>
      </c>
      <c r="F13" s="64">
        <v>64725</v>
      </c>
      <c r="G13" s="64">
        <v>102544</v>
      </c>
      <c r="H13" s="64">
        <v>75523</v>
      </c>
      <c r="I13" s="64">
        <v>59948</v>
      </c>
      <c r="J13" s="64">
        <v>32211</v>
      </c>
      <c r="K13" s="64">
        <v>31766</v>
      </c>
      <c r="L13" s="64">
        <v>62472</v>
      </c>
      <c r="M13" s="64">
        <v>89868</v>
      </c>
      <c r="N13" s="64">
        <v>30007</v>
      </c>
      <c r="O13" s="64">
        <v>69965</v>
      </c>
      <c r="P13" s="11">
        <f t="shared" si="3"/>
        <v>1055286</v>
      </c>
      <c r="Q13" s="65"/>
      <c r="R13" s="66"/>
      <c r="S13"/>
    </row>
    <row r="14" spans="1:19" s="58" customFormat="1" ht="17.25" customHeight="1">
      <c r="A14" s="63" t="s">
        <v>13</v>
      </c>
      <c r="B14" s="64">
        <v>107307</v>
      </c>
      <c r="C14" s="64">
        <v>133880</v>
      </c>
      <c r="D14" s="64">
        <v>116773</v>
      </c>
      <c r="E14" s="64">
        <v>15264</v>
      </c>
      <c r="F14" s="64">
        <v>52479</v>
      </c>
      <c r="G14" s="64">
        <v>89537</v>
      </c>
      <c r="H14" s="64">
        <v>70622</v>
      </c>
      <c r="I14" s="64">
        <v>49095</v>
      </c>
      <c r="J14" s="64">
        <v>31857</v>
      </c>
      <c r="K14" s="64">
        <v>30392</v>
      </c>
      <c r="L14" s="64">
        <v>60076</v>
      </c>
      <c r="M14" s="64">
        <v>92046</v>
      </c>
      <c r="N14" s="64">
        <v>27213</v>
      </c>
      <c r="O14" s="64">
        <v>69376</v>
      </c>
      <c r="P14" s="11">
        <f t="shared" si="3"/>
        <v>945917</v>
      </c>
      <c r="Q14" s="65"/>
      <c r="R14"/>
      <c r="S14"/>
    </row>
    <row r="15" spans="1:19" ht="17.25" customHeight="1">
      <c r="A15" s="14" t="s">
        <v>14</v>
      </c>
      <c r="B15" s="13">
        <v>5555</v>
      </c>
      <c r="C15" s="13">
        <v>9009</v>
      </c>
      <c r="D15" s="13">
        <v>6046</v>
      </c>
      <c r="E15" s="13">
        <v>1249</v>
      </c>
      <c r="F15" s="13">
        <v>2120</v>
      </c>
      <c r="G15" s="13">
        <v>5195</v>
      </c>
      <c r="H15" s="13">
        <v>3478</v>
      </c>
      <c r="I15" s="13">
        <v>2229</v>
      </c>
      <c r="J15" s="13">
        <v>1372</v>
      </c>
      <c r="K15" s="13">
        <v>1329</v>
      </c>
      <c r="L15" s="13">
        <v>1994</v>
      </c>
      <c r="M15" s="13">
        <v>3766</v>
      </c>
      <c r="N15" s="13">
        <v>3109</v>
      </c>
      <c r="O15" s="13">
        <v>4925</v>
      </c>
      <c r="P15" s="11">
        <f t="shared" si="3"/>
        <v>51376</v>
      </c>
      <c r="Q15"/>
      <c r="R15"/>
      <c r="S15"/>
    </row>
    <row r="16" spans="1:16" ht="17.25" customHeight="1">
      <c r="A16" s="15" t="s">
        <v>27</v>
      </c>
      <c r="B16" s="13">
        <f>B17+B18+B19</f>
        <v>11577</v>
      </c>
      <c r="C16" s="13">
        <f aca="true" t="shared" si="5" ref="C16:O16">C17+C18+C19</f>
        <v>16172</v>
      </c>
      <c r="D16" s="13">
        <f t="shared" si="5"/>
        <v>13494</v>
      </c>
      <c r="E16" s="13">
        <f>E17+E18+E19</f>
        <v>2424</v>
      </c>
      <c r="F16" s="13">
        <f>F17+F18+F19</f>
        <v>6379</v>
      </c>
      <c r="G16" s="13">
        <f t="shared" si="5"/>
        <v>10004</v>
      </c>
      <c r="H16" s="13">
        <f t="shared" si="5"/>
        <v>8246</v>
      </c>
      <c r="I16" s="13">
        <f t="shared" si="5"/>
        <v>7079</v>
      </c>
      <c r="J16" s="13">
        <f t="shared" si="5"/>
        <v>4453</v>
      </c>
      <c r="K16" s="13">
        <f t="shared" si="5"/>
        <v>3677</v>
      </c>
      <c r="L16" s="13">
        <f t="shared" si="5"/>
        <v>8132</v>
      </c>
      <c r="M16" s="13">
        <f t="shared" si="5"/>
        <v>11004</v>
      </c>
      <c r="N16" s="13">
        <f t="shared" si="5"/>
        <v>4373</v>
      </c>
      <c r="O16" s="13">
        <f t="shared" si="5"/>
        <v>6739</v>
      </c>
      <c r="P16" s="11">
        <f t="shared" si="3"/>
        <v>113753</v>
      </c>
    </row>
    <row r="17" spans="1:19" ht="17.25" customHeight="1">
      <c r="A17" s="14" t="s">
        <v>28</v>
      </c>
      <c r="B17" s="13">
        <v>11554</v>
      </c>
      <c r="C17" s="13">
        <v>16151</v>
      </c>
      <c r="D17" s="13">
        <v>13477</v>
      </c>
      <c r="E17" s="13">
        <v>2421</v>
      </c>
      <c r="F17" s="13">
        <v>6372</v>
      </c>
      <c r="G17" s="13">
        <v>9995</v>
      </c>
      <c r="H17" s="13">
        <v>8233</v>
      </c>
      <c r="I17" s="13">
        <v>7060</v>
      </c>
      <c r="J17" s="13">
        <v>4448</v>
      </c>
      <c r="K17" s="13">
        <v>3672</v>
      </c>
      <c r="L17" s="13">
        <v>8120</v>
      </c>
      <c r="M17" s="13">
        <v>10986</v>
      </c>
      <c r="N17" s="13">
        <v>4364</v>
      </c>
      <c r="O17" s="13">
        <v>6734</v>
      </c>
      <c r="P17" s="11">
        <f t="shared" si="3"/>
        <v>113587</v>
      </c>
      <c r="Q17"/>
      <c r="R17"/>
      <c r="S17"/>
    </row>
    <row r="18" spans="1:19" ht="17.25" customHeight="1">
      <c r="A18" s="14" t="s">
        <v>29</v>
      </c>
      <c r="B18" s="13">
        <v>17</v>
      </c>
      <c r="C18" s="13">
        <v>8</v>
      </c>
      <c r="D18" s="13">
        <v>3</v>
      </c>
      <c r="E18" s="13">
        <v>3</v>
      </c>
      <c r="F18" s="13">
        <v>1</v>
      </c>
      <c r="G18" s="13">
        <v>1</v>
      </c>
      <c r="H18" s="13">
        <v>5</v>
      </c>
      <c r="I18" s="13">
        <v>11</v>
      </c>
      <c r="J18" s="13">
        <v>3</v>
      </c>
      <c r="K18" s="13">
        <v>5</v>
      </c>
      <c r="L18" s="13">
        <v>4</v>
      </c>
      <c r="M18" s="13">
        <v>10</v>
      </c>
      <c r="N18" s="13">
        <v>6</v>
      </c>
      <c r="O18" s="13">
        <v>4</v>
      </c>
      <c r="P18" s="11">
        <f t="shared" si="3"/>
        <v>81</v>
      </c>
      <c r="Q18"/>
      <c r="R18"/>
      <c r="S18"/>
    </row>
    <row r="19" spans="1:19" ht="17.25" customHeight="1">
      <c r="A19" s="14" t="s">
        <v>30</v>
      </c>
      <c r="B19" s="13">
        <v>6</v>
      </c>
      <c r="C19" s="13">
        <v>13</v>
      </c>
      <c r="D19" s="13">
        <v>14</v>
      </c>
      <c r="E19" s="13">
        <v>0</v>
      </c>
      <c r="F19" s="13">
        <v>6</v>
      </c>
      <c r="G19" s="13">
        <v>8</v>
      </c>
      <c r="H19" s="13">
        <v>8</v>
      </c>
      <c r="I19" s="13">
        <v>8</v>
      </c>
      <c r="J19" s="13">
        <v>2</v>
      </c>
      <c r="K19" s="13">
        <v>0</v>
      </c>
      <c r="L19" s="13">
        <v>8</v>
      </c>
      <c r="M19" s="13">
        <v>8</v>
      </c>
      <c r="N19" s="13">
        <v>3</v>
      </c>
      <c r="O19" s="13">
        <v>1</v>
      </c>
      <c r="P19" s="11">
        <f t="shared" si="3"/>
        <v>85</v>
      </c>
      <c r="Q19"/>
      <c r="R19"/>
      <c r="S19"/>
    </row>
    <row r="20" spans="1:19" ht="17.25" customHeight="1">
      <c r="A20" s="16" t="s">
        <v>15</v>
      </c>
      <c r="B20" s="11">
        <f>+B21+B22+B23</f>
        <v>159426</v>
      </c>
      <c r="C20" s="11">
        <f aca="true" t="shared" si="6" ref="C20:O20">+C21+C22+C23</f>
        <v>185590</v>
      </c>
      <c r="D20" s="11">
        <f t="shared" si="6"/>
        <v>191996</v>
      </c>
      <c r="E20" s="11">
        <f>+E21+E22+E23</f>
        <v>30746</v>
      </c>
      <c r="F20" s="11">
        <f>+F21+F22+F23</f>
        <v>79020</v>
      </c>
      <c r="G20" s="11">
        <f t="shared" si="6"/>
        <v>121582</v>
      </c>
      <c r="H20" s="11">
        <f t="shared" si="6"/>
        <v>92571</v>
      </c>
      <c r="I20" s="11">
        <f t="shared" si="6"/>
        <v>104160</v>
      </c>
      <c r="J20" s="11">
        <f t="shared" si="6"/>
        <v>50224</v>
      </c>
      <c r="K20" s="11">
        <f t="shared" si="6"/>
        <v>47482</v>
      </c>
      <c r="L20" s="11">
        <f t="shared" si="6"/>
        <v>112922</v>
      </c>
      <c r="M20" s="11">
        <f t="shared" si="6"/>
        <v>151349</v>
      </c>
      <c r="N20" s="11">
        <f t="shared" si="6"/>
        <v>45621</v>
      </c>
      <c r="O20" s="11">
        <f t="shared" si="6"/>
        <v>78749</v>
      </c>
      <c r="P20" s="11">
        <f t="shared" si="3"/>
        <v>1451438</v>
      </c>
      <c r="Q20"/>
      <c r="R20"/>
      <c r="S20"/>
    </row>
    <row r="21" spans="1:19" s="58" customFormat="1" ht="17.25" customHeight="1">
      <c r="A21" s="53" t="s">
        <v>16</v>
      </c>
      <c r="B21" s="64">
        <v>85504</v>
      </c>
      <c r="C21" s="64">
        <v>107465</v>
      </c>
      <c r="D21" s="64">
        <v>115214</v>
      </c>
      <c r="E21" s="64">
        <v>19391</v>
      </c>
      <c r="F21" s="64">
        <v>46250</v>
      </c>
      <c r="G21" s="64">
        <v>69660</v>
      </c>
      <c r="H21" s="64">
        <v>51281</v>
      </c>
      <c r="I21" s="64">
        <v>61024</v>
      </c>
      <c r="J21" s="64">
        <v>26642</v>
      </c>
      <c r="K21" s="64">
        <v>26156</v>
      </c>
      <c r="L21" s="64">
        <v>60592</v>
      </c>
      <c r="M21" s="64">
        <v>79029</v>
      </c>
      <c r="N21" s="64">
        <v>27411</v>
      </c>
      <c r="O21" s="64">
        <v>42841</v>
      </c>
      <c r="P21" s="11">
        <f t="shared" si="3"/>
        <v>818460</v>
      </c>
      <c r="Q21" s="65"/>
      <c r="R21"/>
      <c r="S21"/>
    </row>
    <row r="22" spans="1:19" s="58" customFormat="1" ht="17.25" customHeight="1">
      <c r="A22" s="53" t="s">
        <v>17</v>
      </c>
      <c r="B22" s="64">
        <v>71242</v>
      </c>
      <c r="C22" s="64">
        <v>74490</v>
      </c>
      <c r="D22" s="64">
        <v>73668</v>
      </c>
      <c r="E22" s="64">
        <v>10785</v>
      </c>
      <c r="F22" s="64">
        <v>31738</v>
      </c>
      <c r="G22" s="64">
        <v>49909</v>
      </c>
      <c r="H22" s="64">
        <v>39820</v>
      </c>
      <c r="I22" s="64">
        <v>41795</v>
      </c>
      <c r="J22" s="64">
        <v>22927</v>
      </c>
      <c r="K22" s="64">
        <v>20597</v>
      </c>
      <c r="L22" s="64">
        <v>51060</v>
      </c>
      <c r="M22" s="64">
        <v>70206</v>
      </c>
      <c r="N22" s="64">
        <v>17093</v>
      </c>
      <c r="O22" s="64">
        <v>34259</v>
      </c>
      <c r="P22" s="11">
        <f t="shared" si="3"/>
        <v>609589</v>
      </c>
      <c r="Q22" s="65"/>
      <c r="R22"/>
      <c r="S22"/>
    </row>
    <row r="23" spans="1:19" ht="17.25" customHeight="1">
      <c r="A23" s="12" t="s">
        <v>18</v>
      </c>
      <c r="B23" s="13">
        <v>2680</v>
      </c>
      <c r="C23" s="13">
        <v>3635</v>
      </c>
      <c r="D23" s="13">
        <v>3114</v>
      </c>
      <c r="E23" s="13">
        <v>570</v>
      </c>
      <c r="F23" s="13">
        <v>1032</v>
      </c>
      <c r="G23" s="13">
        <v>2013</v>
      </c>
      <c r="H23" s="13">
        <v>1470</v>
      </c>
      <c r="I23" s="13">
        <v>1341</v>
      </c>
      <c r="J23" s="13">
        <v>655</v>
      </c>
      <c r="K23" s="13">
        <v>729</v>
      </c>
      <c r="L23" s="13">
        <v>1270</v>
      </c>
      <c r="M23" s="13">
        <v>2114</v>
      </c>
      <c r="N23" s="13">
        <v>1117</v>
      </c>
      <c r="O23" s="13">
        <v>1649</v>
      </c>
      <c r="P23" s="11">
        <f t="shared" si="3"/>
        <v>23389</v>
      </c>
      <c r="Q23"/>
      <c r="R23"/>
      <c r="S23"/>
    </row>
    <row r="24" spans="1:19" ht="17.25" customHeight="1">
      <c r="A24" s="16" t="s">
        <v>19</v>
      </c>
      <c r="B24" s="13">
        <f>+B25+B26</f>
        <v>93669</v>
      </c>
      <c r="C24" s="13">
        <f aca="true" t="shared" si="7" ref="C24:O24">+C25+C26</f>
        <v>136243</v>
      </c>
      <c r="D24" s="13">
        <f t="shared" si="7"/>
        <v>141494</v>
      </c>
      <c r="E24" s="13">
        <f>+E25+E26</f>
        <v>25540</v>
      </c>
      <c r="F24" s="13">
        <f>+F25+F26</f>
        <v>62831</v>
      </c>
      <c r="G24" s="13">
        <f t="shared" si="7"/>
        <v>88841</v>
      </c>
      <c r="H24" s="13">
        <f t="shared" si="7"/>
        <v>54090</v>
      </c>
      <c r="I24" s="13">
        <f t="shared" si="7"/>
        <v>43031</v>
      </c>
      <c r="J24" s="13">
        <f t="shared" si="7"/>
        <v>16489</v>
      </c>
      <c r="K24" s="13">
        <f t="shared" si="7"/>
        <v>19323</v>
      </c>
      <c r="L24" s="13">
        <f t="shared" si="7"/>
        <v>40014</v>
      </c>
      <c r="M24" s="13">
        <f t="shared" si="7"/>
        <v>57203</v>
      </c>
      <c r="N24" s="13">
        <f t="shared" si="7"/>
        <v>25418</v>
      </c>
      <c r="O24" s="13">
        <f t="shared" si="7"/>
        <v>47141</v>
      </c>
      <c r="P24" s="11">
        <f t="shared" si="3"/>
        <v>851327</v>
      </c>
      <c r="Q24" s="44"/>
      <c r="R24"/>
      <c r="S24"/>
    </row>
    <row r="25" spans="1:19" ht="17.25" customHeight="1">
      <c r="A25" s="12" t="s">
        <v>32</v>
      </c>
      <c r="B25" s="13">
        <v>76843</v>
      </c>
      <c r="C25" s="13">
        <v>115143</v>
      </c>
      <c r="D25" s="13">
        <v>118642</v>
      </c>
      <c r="E25" s="13">
        <v>22185</v>
      </c>
      <c r="F25" s="13">
        <v>50736</v>
      </c>
      <c r="G25" s="13">
        <v>76366</v>
      </c>
      <c r="H25" s="13">
        <v>46182</v>
      </c>
      <c r="I25" s="13">
        <v>37004</v>
      </c>
      <c r="J25" s="13">
        <v>14508</v>
      </c>
      <c r="K25" s="13">
        <v>16980</v>
      </c>
      <c r="L25" s="13">
        <v>32944</v>
      </c>
      <c r="M25" s="13">
        <v>49322</v>
      </c>
      <c r="N25" s="13">
        <v>22599</v>
      </c>
      <c r="O25" s="13">
        <v>39135</v>
      </c>
      <c r="P25" s="11">
        <f t="shared" si="3"/>
        <v>718589</v>
      </c>
      <c r="Q25" s="43"/>
      <c r="R25"/>
      <c r="S25"/>
    </row>
    <row r="26" spans="1:19" ht="17.25" customHeight="1">
      <c r="A26" s="12" t="s">
        <v>33</v>
      </c>
      <c r="B26" s="13">
        <v>16826</v>
      </c>
      <c r="C26" s="13">
        <v>21100</v>
      </c>
      <c r="D26" s="13">
        <v>22852</v>
      </c>
      <c r="E26" s="13">
        <v>3355</v>
      </c>
      <c r="F26" s="13">
        <v>12095</v>
      </c>
      <c r="G26" s="13">
        <v>12475</v>
      </c>
      <c r="H26" s="13">
        <v>7908</v>
      </c>
      <c r="I26" s="13">
        <v>6027</v>
      </c>
      <c r="J26" s="13">
        <v>1981</v>
      </c>
      <c r="K26" s="13">
        <v>2343</v>
      </c>
      <c r="L26" s="13">
        <v>7070</v>
      </c>
      <c r="M26" s="13">
        <v>7881</v>
      </c>
      <c r="N26" s="13">
        <v>2819</v>
      </c>
      <c r="O26" s="13">
        <v>8006</v>
      </c>
      <c r="P26" s="11">
        <f t="shared" si="3"/>
        <v>132738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4633</v>
      </c>
      <c r="O27" s="11">
        <v>0</v>
      </c>
      <c r="P27" s="11">
        <f t="shared" si="3"/>
        <v>4633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1.03820515682166</v>
      </c>
      <c r="C32" s="79">
        <v>1.012748832310637</v>
      </c>
      <c r="D32" s="31">
        <v>0</v>
      </c>
      <c r="E32" s="31">
        <v>0</v>
      </c>
      <c r="F32" s="31">
        <v>0</v>
      </c>
      <c r="G32" s="31">
        <v>0</v>
      </c>
      <c r="H32" s="79">
        <v>1.006312042768937</v>
      </c>
      <c r="I32" s="31">
        <v>0</v>
      </c>
      <c r="J32" s="79">
        <v>1.09350166300358</v>
      </c>
      <c r="K32" s="79">
        <v>1.176593603910195</v>
      </c>
      <c r="L32" s="31">
        <v>0</v>
      </c>
      <c r="M32" s="79">
        <v>1.056027524077662</v>
      </c>
      <c r="N32" s="79">
        <v>1.12345971944991</v>
      </c>
      <c r="O32" s="79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1821506.0600000003</v>
      </c>
      <c r="C42" s="22">
        <f t="shared" si="10"/>
        <v>2607484.93</v>
      </c>
      <c r="D42" s="22">
        <f t="shared" si="10"/>
        <v>2532039.63</v>
      </c>
      <c r="E42" s="22">
        <f t="shared" si="10"/>
        <v>552579.59</v>
      </c>
      <c r="F42" s="22">
        <f t="shared" si="10"/>
        <v>938251.54</v>
      </c>
      <c r="G42" s="22">
        <f t="shared" si="10"/>
        <v>1522014.69</v>
      </c>
      <c r="H42" s="22">
        <f t="shared" si="10"/>
        <v>1267455.4699999997</v>
      </c>
      <c r="I42" s="22">
        <f t="shared" si="10"/>
        <v>957385.55</v>
      </c>
      <c r="J42" s="22">
        <f t="shared" si="10"/>
        <v>527741.8800000001</v>
      </c>
      <c r="K42" s="22">
        <f t="shared" si="10"/>
        <v>533202.96</v>
      </c>
      <c r="L42" s="22">
        <f t="shared" si="10"/>
        <v>839250.4800000001</v>
      </c>
      <c r="M42" s="22">
        <f t="shared" si="10"/>
        <v>1325792.54</v>
      </c>
      <c r="N42" s="22">
        <f t="shared" si="10"/>
        <v>610927.13</v>
      </c>
      <c r="O42" s="22">
        <f t="shared" si="10"/>
        <v>1055142.6300000001</v>
      </c>
      <c r="P42" s="22">
        <f aca="true" t="shared" si="11" ref="P42:P47">SUM(B42:O42)</f>
        <v>17090775.080000002</v>
      </c>
      <c r="Q42"/>
      <c r="R42"/>
      <c r="S42"/>
    </row>
    <row r="43" spans="1:19" ht="17.25" customHeight="1">
      <c r="A43" s="16" t="s">
        <v>59</v>
      </c>
      <c r="B43" s="23">
        <f>SUM(B44:B52)</f>
        <v>1804027.5100000002</v>
      </c>
      <c r="C43" s="23">
        <f aca="true" t="shared" si="12" ref="C43:O43">SUM(C44:C52)</f>
        <v>2583202.56</v>
      </c>
      <c r="D43" s="23">
        <f t="shared" si="12"/>
        <v>2523929.4299999997</v>
      </c>
      <c r="E43" s="23">
        <f t="shared" si="12"/>
        <v>552579.59</v>
      </c>
      <c r="F43" s="23">
        <f t="shared" si="12"/>
        <v>931002.17</v>
      </c>
      <c r="G43" s="23">
        <f t="shared" si="12"/>
        <v>1498961.99</v>
      </c>
      <c r="H43" s="23">
        <f t="shared" si="12"/>
        <v>1267455.4699999997</v>
      </c>
      <c r="I43" s="23">
        <f t="shared" si="12"/>
        <v>948647.8200000001</v>
      </c>
      <c r="J43" s="23">
        <f t="shared" si="12"/>
        <v>526169.8300000001</v>
      </c>
      <c r="K43" s="23">
        <f t="shared" si="12"/>
        <v>524980.39</v>
      </c>
      <c r="L43" s="23">
        <f t="shared" si="12"/>
        <v>837785.81</v>
      </c>
      <c r="M43" s="23">
        <f t="shared" si="12"/>
        <v>1316853.98</v>
      </c>
      <c r="N43" s="23">
        <f t="shared" si="12"/>
        <v>606561.76</v>
      </c>
      <c r="O43" s="23">
        <f t="shared" si="12"/>
        <v>1051793.62</v>
      </c>
      <c r="P43" s="23">
        <f t="shared" si="11"/>
        <v>16973951.93</v>
      </c>
      <c r="Q43"/>
      <c r="R43"/>
      <c r="S43"/>
    </row>
    <row r="44" spans="1:19" ht="17.25" customHeight="1">
      <c r="A44" s="34" t="s">
        <v>54</v>
      </c>
      <c r="B44" s="23">
        <f>ROUND(B30*B7,2)</f>
        <v>1737377.55</v>
      </c>
      <c r="C44" s="23">
        <f aca="true" t="shared" si="13" ref="C44:O44">ROUND(C30*C7,2)</f>
        <v>2530693.83</v>
      </c>
      <c r="D44" s="23">
        <f t="shared" si="13"/>
        <v>2517543.67</v>
      </c>
      <c r="E44" s="23">
        <f t="shared" si="13"/>
        <v>552579.59</v>
      </c>
      <c r="F44" s="23">
        <f t="shared" si="13"/>
        <v>928785.13</v>
      </c>
      <c r="G44" s="23">
        <f t="shared" si="13"/>
        <v>1495516.59</v>
      </c>
      <c r="H44" s="23">
        <f t="shared" si="13"/>
        <v>1255406.73</v>
      </c>
      <c r="I44" s="23">
        <f t="shared" si="13"/>
        <v>945270.9</v>
      </c>
      <c r="J44" s="23">
        <f t="shared" si="13"/>
        <v>499526.68</v>
      </c>
      <c r="K44" s="23">
        <f t="shared" si="13"/>
        <v>468826.89</v>
      </c>
      <c r="L44" s="23">
        <f t="shared" si="13"/>
        <v>835530.25</v>
      </c>
      <c r="M44" s="23">
        <f t="shared" si="13"/>
        <v>1200207.14</v>
      </c>
      <c r="N44" s="23">
        <f t="shared" si="13"/>
        <v>538453.13</v>
      </c>
      <c r="O44" s="23">
        <f t="shared" si="13"/>
        <v>1006283.81</v>
      </c>
      <c r="P44" s="23">
        <f t="shared" si="11"/>
        <v>16512001.890000002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66376.78</v>
      </c>
      <c r="C49" s="35">
        <f>ROUND((C32-1)*C44,2)</f>
        <v>32263.39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7924.18</v>
      </c>
      <c r="I49" s="36">
        <f t="shared" si="14"/>
        <v>0</v>
      </c>
      <c r="J49" s="35">
        <f>ROUND((J32-1)*J44,2)</f>
        <v>46706.58</v>
      </c>
      <c r="K49" s="35">
        <f>ROUND((K32-1)*K44,2)</f>
        <v>82791.83</v>
      </c>
      <c r="L49" s="36">
        <f t="shared" si="14"/>
        <v>0</v>
      </c>
      <c r="M49" s="35">
        <f>ROUND((M32-1)*M44,2)</f>
        <v>67244.63</v>
      </c>
      <c r="N49" s="35">
        <f>ROUND((N32-1)*N44,2)</f>
        <v>66477.27</v>
      </c>
      <c r="O49" s="35">
        <f>ROUND((O32-1)*O44,2)</f>
        <v>49336.07</v>
      </c>
      <c r="P49" s="23">
        <f aca="true" t="shared" si="15" ref="P49:P55">SUM(B49:O49)</f>
        <v>419120.73000000004</v>
      </c>
      <c r="Q49"/>
      <c r="R49"/>
      <c r="S49"/>
    </row>
    <row r="50" spans="1:19" ht="17.25" customHeight="1">
      <c r="A50" s="12" t="s">
        <v>146</v>
      </c>
      <c r="B50" s="36">
        <v>32107.58</v>
      </c>
      <c r="C50" s="36">
        <v>41290.17</v>
      </c>
      <c r="D50" s="36">
        <v>0</v>
      </c>
      <c r="E50" s="36">
        <v>0</v>
      </c>
      <c r="F50" s="36">
        <v>0</v>
      </c>
      <c r="G50" s="36">
        <v>0</v>
      </c>
      <c r="H50" s="36">
        <v>22655.74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177110.56</v>
      </c>
      <c r="Q50"/>
      <c r="R50"/>
      <c r="S50"/>
    </row>
    <row r="51" spans="1:19" ht="17.25" customHeight="1">
      <c r="A51" s="12" t="s">
        <v>147</v>
      </c>
      <c r="B51" s="35">
        <v>-10951.27</v>
      </c>
      <c r="C51" s="35">
        <v>-15616.83</v>
      </c>
      <c r="D51" s="36">
        <v>0</v>
      </c>
      <c r="E51" s="36">
        <v>0</v>
      </c>
      <c r="F51" s="36">
        <v>0</v>
      </c>
      <c r="G51" s="36">
        <v>0</v>
      </c>
      <c r="H51" s="35">
        <v>-7284.6</v>
      </c>
      <c r="I51" s="36">
        <v>0</v>
      </c>
      <c r="J51" s="35">
        <v>-2923.59</v>
      </c>
      <c r="K51" s="35">
        <v>-3057.59</v>
      </c>
      <c r="L51" s="36">
        <v>0</v>
      </c>
      <c r="M51" s="35">
        <v>-7162.79</v>
      </c>
      <c r="N51" s="35">
        <v>-3812.84</v>
      </c>
      <c r="O51" s="35">
        <v>-6383.16</v>
      </c>
      <c r="P51" s="35">
        <f t="shared" si="15"/>
        <v>-57192.67</v>
      </c>
      <c r="Q51"/>
      <c r="R51"/>
      <c r="S51"/>
    </row>
    <row r="52" spans="1:19" ht="17.25" customHeight="1">
      <c r="A52" s="12" t="s">
        <v>148</v>
      </c>
      <c r="B52" s="35">
        <v>-20883.13</v>
      </c>
      <c r="C52" s="35">
        <v>-5428</v>
      </c>
      <c r="D52" s="36">
        <v>0</v>
      </c>
      <c r="E52" s="36">
        <v>0</v>
      </c>
      <c r="F52" s="36">
        <v>0</v>
      </c>
      <c r="G52" s="36">
        <v>0</v>
      </c>
      <c r="H52" s="35">
        <v>-11246.58</v>
      </c>
      <c r="I52" s="36">
        <v>0</v>
      </c>
      <c r="J52" s="35">
        <v>-22279.1</v>
      </c>
      <c r="K52" s="35">
        <v>-24174.39</v>
      </c>
      <c r="L52" s="36">
        <v>0</v>
      </c>
      <c r="M52" s="36">
        <v>0</v>
      </c>
      <c r="N52" s="35">
        <v>-3206.06</v>
      </c>
      <c r="O52" s="35">
        <v>-7552</v>
      </c>
      <c r="P52" s="35">
        <f t="shared" si="15"/>
        <v>-94769.26</v>
      </c>
      <c r="Q52"/>
      <c r="R52"/>
      <c r="S52"/>
    </row>
    <row r="53" spans="1:19" ht="17.25" customHeight="1">
      <c r="A53" s="16" t="s">
        <v>60</v>
      </c>
      <c r="B53" s="36">
        <v>17478.55</v>
      </c>
      <c r="C53" s="36">
        <v>24282.37</v>
      </c>
      <c r="D53" s="36">
        <v>8110.2</v>
      </c>
      <c r="E53" s="19">
        <v>0</v>
      </c>
      <c r="F53" s="36">
        <v>7249.37</v>
      </c>
      <c r="G53" s="36">
        <v>23052.7</v>
      </c>
      <c r="H53" s="36">
        <v>0</v>
      </c>
      <c r="I53" s="36">
        <v>8737.73</v>
      </c>
      <c r="J53" s="36">
        <v>1572.05</v>
      </c>
      <c r="K53" s="36">
        <v>8222.57</v>
      </c>
      <c r="L53" s="36">
        <v>1464.67</v>
      </c>
      <c r="M53" s="36">
        <v>8938.56</v>
      </c>
      <c r="N53" s="36">
        <v>4365.37</v>
      </c>
      <c r="O53" s="36">
        <v>3349.01</v>
      </c>
      <c r="P53" s="36">
        <f t="shared" si="15"/>
        <v>116823.15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-304232.48</v>
      </c>
      <c r="C57" s="35">
        <f t="shared" si="16"/>
        <v>-215150.15</v>
      </c>
      <c r="D57" s="35">
        <f t="shared" si="16"/>
        <v>-233126.25</v>
      </c>
      <c r="E57" s="35">
        <f t="shared" si="16"/>
        <v>-144093.24000000002</v>
      </c>
      <c r="F57" s="35">
        <f t="shared" si="16"/>
        <v>-72599.91</v>
      </c>
      <c r="G57" s="35">
        <f t="shared" si="16"/>
        <v>-329641.87</v>
      </c>
      <c r="H57" s="35">
        <f t="shared" si="16"/>
        <v>-105183.65</v>
      </c>
      <c r="I57" s="35">
        <f t="shared" si="16"/>
        <v>-253742.44</v>
      </c>
      <c r="J57" s="35">
        <f t="shared" si="16"/>
        <v>-59602.340000000004</v>
      </c>
      <c r="K57" s="35">
        <f t="shared" si="16"/>
        <v>209231.62999999998</v>
      </c>
      <c r="L57" s="35">
        <f t="shared" si="16"/>
        <v>-98052.2</v>
      </c>
      <c r="M57" s="35">
        <f t="shared" si="16"/>
        <v>-163638.02000000002</v>
      </c>
      <c r="N57" s="35">
        <f t="shared" si="16"/>
        <v>-47409.14</v>
      </c>
      <c r="O57" s="35">
        <f t="shared" si="16"/>
        <v>-124662.45</v>
      </c>
      <c r="P57" s="35">
        <f aca="true" t="shared" si="17" ref="P57:P65">SUM(B57:O57)</f>
        <v>-1941902.5099999998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-290381.12</v>
      </c>
      <c r="C58" s="35">
        <f t="shared" si="18"/>
        <v>-195021.37</v>
      </c>
      <c r="D58" s="35">
        <f t="shared" si="18"/>
        <v>-213049.86000000002</v>
      </c>
      <c r="E58" s="35">
        <f t="shared" si="18"/>
        <v>-29300.2</v>
      </c>
      <c r="F58" s="35">
        <f t="shared" si="18"/>
        <v>-62694</v>
      </c>
      <c r="G58" s="35">
        <f t="shared" si="18"/>
        <v>-316311.87</v>
      </c>
      <c r="H58" s="35">
        <f t="shared" si="18"/>
        <v>-87625.4</v>
      </c>
      <c r="I58" s="35">
        <f t="shared" si="18"/>
        <v>-245344.26</v>
      </c>
      <c r="J58" s="35">
        <f t="shared" si="18"/>
        <v>-50424.55</v>
      </c>
      <c r="K58" s="35">
        <f t="shared" si="18"/>
        <v>-66851.1</v>
      </c>
      <c r="L58" s="35">
        <f t="shared" si="18"/>
        <v>-90076.75</v>
      </c>
      <c r="M58" s="35">
        <f t="shared" si="18"/>
        <v>-151576.2</v>
      </c>
      <c r="N58" s="35">
        <f t="shared" si="18"/>
        <v>-42505.5</v>
      </c>
      <c r="O58" s="35">
        <f t="shared" si="18"/>
        <v>-115897.9</v>
      </c>
      <c r="P58" s="35">
        <f t="shared" si="17"/>
        <v>-1957060.0799999998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-137858</v>
      </c>
      <c r="C59" s="55">
        <f aca="true" t="shared" si="19" ref="C59:O59">-ROUND(C9*$D$3,2)</f>
        <v>-188972.1</v>
      </c>
      <c r="D59" s="55">
        <f t="shared" si="19"/>
        <v>-155070.9</v>
      </c>
      <c r="E59" s="55">
        <f t="shared" si="19"/>
        <v>-29300.2</v>
      </c>
      <c r="F59" s="55">
        <f t="shared" si="19"/>
        <v>-62694</v>
      </c>
      <c r="G59" s="55">
        <f t="shared" si="19"/>
        <v>-117497.5</v>
      </c>
      <c r="H59" s="55">
        <v>-87625.4</v>
      </c>
      <c r="I59" s="55">
        <f t="shared" si="19"/>
        <v>-44621.1</v>
      </c>
      <c r="J59" s="55">
        <f t="shared" si="19"/>
        <v>-24114.4</v>
      </c>
      <c r="K59" s="55">
        <f t="shared" si="19"/>
        <v>-29652.8</v>
      </c>
      <c r="L59" s="55">
        <f t="shared" si="19"/>
        <v>-35427.7</v>
      </c>
      <c r="M59" s="55">
        <f t="shared" si="19"/>
        <v>-66293.1</v>
      </c>
      <c r="N59" s="55">
        <f t="shared" si="19"/>
        <v>-42505.5</v>
      </c>
      <c r="O59" s="55">
        <f t="shared" si="19"/>
        <v>-115897.9</v>
      </c>
      <c r="P59" s="55">
        <f t="shared" si="17"/>
        <v>-1137530.5999999999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-34.4</v>
      </c>
      <c r="C61" s="35">
        <v>-8.6</v>
      </c>
      <c r="D61" s="19">
        <v>-124.7</v>
      </c>
      <c r="E61" s="19">
        <v>0</v>
      </c>
      <c r="F61" s="19">
        <v>0</v>
      </c>
      <c r="G61" s="19">
        <v>-150.5</v>
      </c>
      <c r="H61" s="19">
        <v>0</v>
      </c>
      <c r="I61" s="19">
        <v>-262.3</v>
      </c>
      <c r="J61" s="35">
        <v>-15.57</v>
      </c>
      <c r="K61" s="19">
        <v>-22.01</v>
      </c>
      <c r="L61" s="19">
        <v>-32.35</v>
      </c>
      <c r="M61" s="19">
        <v>-50.47</v>
      </c>
      <c r="N61" s="19">
        <v>0</v>
      </c>
      <c r="O61" s="19">
        <v>0</v>
      </c>
      <c r="P61" s="35">
        <f t="shared" si="17"/>
        <v>-700.9000000000001</v>
      </c>
      <c r="Q61"/>
      <c r="R61"/>
      <c r="S61"/>
    </row>
    <row r="62" spans="1:19" ht="18.75" customHeight="1">
      <c r="A62" s="12" t="s">
        <v>66</v>
      </c>
      <c r="B62" s="35">
        <v>-8518.3</v>
      </c>
      <c r="C62" s="35">
        <v>-1775.9</v>
      </c>
      <c r="D62" s="19">
        <v>-2769.2</v>
      </c>
      <c r="E62" s="19">
        <v>0</v>
      </c>
      <c r="F62" s="19">
        <v>0</v>
      </c>
      <c r="G62" s="19">
        <v>-4506.4</v>
      </c>
      <c r="H62" s="19">
        <v>0</v>
      </c>
      <c r="I62" s="19">
        <v>-2678.9</v>
      </c>
      <c r="J62" s="35">
        <v>-232.44</v>
      </c>
      <c r="K62" s="19">
        <v>-328.65</v>
      </c>
      <c r="L62" s="19">
        <v>-482.83</v>
      </c>
      <c r="M62" s="19">
        <v>-753.48</v>
      </c>
      <c r="N62" s="19">
        <v>0</v>
      </c>
      <c r="O62" s="19">
        <v>0</v>
      </c>
      <c r="P62" s="35">
        <f t="shared" si="17"/>
        <v>-22046.1</v>
      </c>
      <c r="Q62"/>
      <c r="R62"/>
      <c r="S62"/>
    </row>
    <row r="63" spans="1:19" ht="18.75" customHeight="1">
      <c r="A63" s="12" t="s">
        <v>67</v>
      </c>
      <c r="B63" s="35">
        <v>-143970.42</v>
      </c>
      <c r="C63" s="35">
        <v>-4264.77</v>
      </c>
      <c r="D63" s="19">
        <v>-55085.06</v>
      </c>
      <c r="E63" s="19">
        <v>0</v>
      </c>
      <c r="F63" s="19">
        <v>0</v>
      </c>
      <c r="G63" s="19">
        <v>-194157.47</v>
      </c>
      <c r="H63" s="19">
        <v>0</v>
      </c>
      <c r="I63" s="19">
        <v>-197781.96</v>
      </c>
      <c r="J63" s="35">
        <v>-26062.14</v>
      </c>
      <c r="K63" s="19">
        <v>-36847.64</v>
      </c>
      <c r="L63" s="19">
        <v>-54133.87</v>
      </c>
      <c r="M63" s="19">
        <v>-84479.15</v>
      </c>
      <c r="N63" s="19">
        <v>0</v>
      </c>
      <c r="O63" s="19">
        <v>0</v>
      </c>
      <c r="P63" s="35">
        <f t="shared" si="17"/>
        <v>-796782.48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276082.73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15157.569999999974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55">
        <v>280000</v>
      </c>
      <c r="L78" s="19">
        <v>0</v>
      </c>
      <c r="M78" s="19">
        <v>0</v>
      </c>
      <c r="N78" s="19">
        <v>0</v>
      </c>
      <c r="O78" s="19">
        <v>0</v>
      </c>
      <c r="P78" s="55">
        <f>SUM(B78:O78)</f>
        <v>280000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1517273.58</v>
      </c>
      <c r="C105" s="24">
        <f t="shared" si="22"/>
        <v>2392334.7800000003</v>
      </c>
      <c r="D105" s="24">
        <f t="shared" si="22"/>
        <v>2298913.38</v>
      </c>
      <c r="E105" s="24">
        <f t="shared" si="22"/>
        <v>408486.35</v>
      </c>
      <c r="F105" s="24">
        <f t="shared" si="22"/>
        <v>865651.63</v>
      </c>
      <c r="G105" s="24">
        <f t="shared" si="22"/>
        <v>1192372.82</v>
      </c>
      <c r="H105" s="24">
        <f aca="true" t="shared" si="23" ref="H105:M105">+H106+H107</f>
        <v>1162271.8199999998</v>
      </c>
      <c r="I105" s="24">
        <f t="shared" si="23"/>
        <v>703643.11</v>
      </c>
      <c r="J105" s="24">
        <f t="shared" si="23"/>
        <v>468139.5400000001</v>
      </c>
      <c r="K105" s="24">
        <f t="shared" si="23"/>
        <v>742434.59</v>
      </c>
      <c r="L105" s="24">
        <f t="shared" si="23"/>
        <v>741198.2800000001</v>
      </c>
      <c r="M105" s="24">
        <f t="shared" si="23"/>
        <v>1162154.52</v>
      </c>
      <c r="N105" s="24">
        <f>+N106+N107</f>
        <v>563517.99</v>
      </c>
      <c r="O105" s="24">
        <f>+O106+O107</f>
        <v>930480.18</v>
      </c>
      <c r="P105" s="41">
        <f t="shared" si="21"/>
        <v>15148872.569999998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1499795.03</v>
      </c>
      <c r="C106" s="24">
        <f t="shared" si="24"/>
        <v>2368052.41</v>
      </c>
      <c r="D106" s="24">
        <f t="shared" si="24"/>
        <v>2290803.1799999997</v>
      </c>
      <c r="E106" s="24">
        <f t="shared" si="24"/>
        <v>408486.35</v>
      </c>
      <c r="F106" s="24">
        <f t="shared" si="24"/>
        <v>858402.26</v>
      </c>
      <c r="G106" s="24">
        <f t="shared" si="24"/>
        <v>1169320.12</v>
      </c>
      <c r="H106" s="24">
        <f t="shared" si="24"/>
        <v>1162271.8199999998</v>
      </c>
      <c r="I106" s="24">
        <f t="shared" si="24"/>
        <v>694905.38</v>
      </c>
      <c r="J106" s="24">
        <f t="shared" si="24"/>
        <v>466567.4900000001</v>
      </c>
      <c r="K106" s="24">
        <f t="shared" si="24"/>
        <v>734212.02</v>
      </c>
      <c r="L106" s="24">
        <f t="shared" si="24"/>
        <v>739733.6100000001</v>
      </c>
      <c r="M106" s="24">
        <f t="shared" si="24"/>
        <v>1153215.96</v>
      </c>
      <c r="N106" s="24">
        <f t="shared" si="24"/>
        <v>559152.62</v>
      </c>
      <c r="O106" s="24">
        <f t="shared" si="24"/>
        <v>927131.17</v>
      </c>
      <c r="P106" s="41">
        <f t="shared" si="21"/>
        <v>15032049.419999998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17478.55</v>
      </c>
      <c r="C107" s="24">
        <f t="shared" si="25"/>
        <v>24282.37</v>
      </c>
      <c r="D107" s="24">
        <f t="shared" si="25"/>
        <v>8110.2</v>
      </c>
      <c r="E107" s="24">
        <f t="shared" si="25"/>
        <v>0</v>
      </c>
      <c r="F107" s="24">
        <f t="shared" si="25"/>
        <v>7249.37</v>
      </c>
      <c r="G107" s="24">
        <f t="shared" si="25"/>
        <v>23052.7</v>
      </c>
      <c r="H107" s="24">
        <f aca="true" t="shared" si="26" ref="H107:M107">IF(+H53+H103+H108&lt;0,0,(H53+H103+H108))</f>
        <v>0</v>
      </c>
      <c r="I107" s="24">
        <f t="shared" si="26"/>
        <v>8737.73</v>
      </c>
      <c r="J107" s="24">
        <f t="shared" si="26"/>
        <v>1572.05</v>
      </c>
      <c r="K107" s="24">
        <f t="shared" si="26"/>
        <v>8222.57</v>
      </c>
      <c r="L107" s="24">
        <f t="shared" si="26"/>
        <v>1464.67</v>
      </c>
      <c r="M107" s="24">
        <f t="shared" si="26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41">
        <f t="shared" si="21"/>
        <v>116823.15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15148872.559999999</v>
      </c>
      <c r="Q113" s="45"/>
    </row>
    <row r="114" spans="1:16" ht="18.75" customHeight="1">
      <c r="A114" s="26" t="s">
        <v>113</v>
      </c>
      <c r="B114" s="27">
        <v>189050.13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189050.13</v>
      </c>
    </row>
    <row r="115" spans="1:16" ht="18.75" customHeight="1">
      <c r="A115" s="26" t="s">
        <v>114</v>
      </c>
      <c r="B115" s="27">
        <v>1328223.45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1328223.45</v>
      </c>
    </row>
    <row r="116" spans="1:16" ht="18.75" customHeight="1">
      <c r="A116" s="26" t="s">
        <v>115</v>
      </c>
      <c r="B116" s="38">
        <v>0</v>
      </c>
      <c r="C116" s="27">
        <v>2392334.79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2392334.79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408486.35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408486.35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865651.63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865651.63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1162271.82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1162271.82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468139.53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468139.53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742434.59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742434.59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1192372.82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1192372.82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703643.11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703643.11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741198.28</v>
      </c>
      <c r="M143" s="38">
        <v>0</v>
      </c>
      <c r="N143" s="38">
        <v>0</v>
      </c>
      <c r="O143" s="38">
        <v>0</v>
      </c>
      <c r="P143" s="39">
        <f t="shared" si="28"/>
        <v>741198.28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2298913.38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2298913.38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1162154.52</v>
      </c>
      <c r="N145" s="71">
        <v>0</v>
      </c>
      <c r="O145" s="71">
        <v>0</v>
      </c>
      <c r="P145" s="39">
        <f t="shared" si="28"/>
        <v>1162154.52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563517.99</v>
      </c>
      <c r="O146" s="71">
        <v>0</v>
      </c>
      <c r="P146" s="39">
        <f>SUM(B146:O146)</f>
        <v>563517.99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930480.17</v>
      </c>
      <c r="P147" s="76">
        <f>SUM(B147:O147)</f>
        <v>930480.17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2019-08-16T12:57:25Z</dcterms:modified>
  <cp:category/>
  <cp:version/>
  <cp:contentType/>
  <cp:contentStatus/>
</cp:coreProperties>
</file>