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<sst xmlns="http://schemas.openxmlformats.org/spreadsheetml/2006/main" count="162" uniqueCount="160">
  <si>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</si>
  <si>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</si>
  <si>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</si>
  <si>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</si>
  <si>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</si>
  <si>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</si>
  <si>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</si>
  <si>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</si>
  <si>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</si>
  <si>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</si>
  <si>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</si>
  <si>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</si>
  <si>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</si>
  <si>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</si>
  <si>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</si>
  <si>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</si>
  <si>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</si>
  <si>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</si>
  <si>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</si>
  <si>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</si>
  <si>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</si>
  <si>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</si>
  <si>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</si>
  <si>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</si>
  <si>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</si>
  <si>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</si>
  <si>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</si>
  <si>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</si>
  <si>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</si>
  <si>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</si>
  <si>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</si>
  <si>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</si>
  <si>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</si>
  <si>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</si>
  <si>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</si>
  <si>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</si>
  <si>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</si>
  <si>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</si>
  <si>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</si>
  <si>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</si>
  <si>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</si>
  <si>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</si>
  <si>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</si>
  <si>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</si>
  <si>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</si>
  <si>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</si>
  <si>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</si>
  <si>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</si>
  <si>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</si>
  <si>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</si>
  <si>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</si>
  <si>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</si>
  <si>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</si>
  <si>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</si>
  <si>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</si>
  <si>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</si>
  <si>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</si>
  <si>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</si>
  <si>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</si>
  <si>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</si>
  <si>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</si>
  <si>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</si>
  <si>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</si>
  <si>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</si>
  <si>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</si>
  <si>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</si>
  <si>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</si>
  <si>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</si>
  <si>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</si>
  <si>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</si>
  <si>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</si>
  <si>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</si>
  <si>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</si>
  <si>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</si>
  <si>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</si>
  <si>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</si>
  <si>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</si>
  <si>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</si>
  <si>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</si>
  <si>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</si>
  <si>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</si>
  <si>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</si>
  <si>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</si>
  <si>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</si>
  <si>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</si>
  <si>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</si>
  <si>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</si>
  <si>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</si>
  <si>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</si>
  <si>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</si>
  <si>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</si>
  <si>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</si>
  <si>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</si>
  <si>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</si>
  <si>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</si>
  <si>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</si>
  <si>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</si>
  <si>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</si>
  <si>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</si>
  <si>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</si>
  <si>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</si>
  <si>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</si>
  <si>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</si>
  <si>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</si>
  <si>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</si>
  <si>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</si>
  <si>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</si>
  <si>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</si>
  <si>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</si>
  <si>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</si>
  <si>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</si>
  <si>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</si>
  <si>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</si>
  <si>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</si>
  <si>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</si>
  <si>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</si>
  <si>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</si>
  <si>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</si>
  <si>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</si>
  <si>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</si>
  <si>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</si>
  <si>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</si>
  <si>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</si>
  <si>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</si>
  <si>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</si>
  <si>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</si>
  <si>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</si>
  <si>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</si>
  <si>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</si>
  <si>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</si>
  <si>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</si>
  <si>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</si>
  <si>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</si>
  <si>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</si>
  <si>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</si>
  <si>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</si>
  <si>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</si>
  <si>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</si>
  <si>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</si>
  <si>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</si>
  <si>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</si>
  <si>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</si>
  <si>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</si>
  <si>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</si>
  <si>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</si>
  <si>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</si>
  <si>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</si>
  <si>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</si>
  <si>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</si>
  <si>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</si>
  <si>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</si>
  <si>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29/07/19 - VENCIMENTO 05/08/19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</si>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</sst>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B1">
      <selection activeCell="B7" sqref="B7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504032</v>
      </c>
      <c r="C7" s="9">
        <f t="shared" si="0"/>
        <v>661064</v>
      </c>
      <c r="D7" s="9">
        <f t="shared" si="0"/>
        <v>643306</v>
      </c>
      <c r="E7" s="9">
        <f>+E8+E20+E24+E27</f>
        <v>104381</v>
      </c>
      <c r="F7" s="9">
        <f>+F8+F20+F24+F27</f>
        <v>274640</v>
      </c>
      <c r="G7" s="9">
        <f t="shared" si="0"/>
        <v>430539</v>
      </c>
      <c r="H7" s="9">
        <f t="shared" si="0"/>
        <v>316486</v>
      </c>
      <c r="I7" s="9">
        <f t="shared" si="0"/>
        <v>266980</v>
      </c>
      <c r="J7" s="9">
        <f t="shared" si="0"/>
        <v>137770</v>
      </c>
      <c r="K7" s="9">
        <f t="shared" si="0"/>
        <v>138492</v>
      </c>
      <c r="L7" s="9">
        <f t="shared" si="0"/>
        <v>282165</v>
      </c>
      <c r="M7" s="9">
        <f t="shared" si="0"/>
        <v>410549</v>
      </c>
      <c r="N7" s="9">
        <f t="shared" si="0"/>
        <v>146203</v>
      </c>
      <c r="O7" s="9">
        <f t="shared" si="0"/>
        <v>291590</v>
      </c>
      <c r="P7" s="9">
        <f t="shared" si="0"/>
        <v>4608197</v>
      </c>
      <c r="Q7" s="43"/>
      <c r="R7"/>
      <c r="S7"/>
    </row>
    <row r="8" spans="1:19" ht="17.25" customHeight="1">
      <c r="A8" s="10" t="s">
        <v>31</v>
      </c>
      <c r="B8" s="11">
        <f>B9+B12+B16</f>
        <v>258975</v>
      </c>
      <c r="C8" s="11">
        <f aca="true" t="shared" si="1" ref="C8:O8">C9+C12+C16</f>
        <v>347960</v>
      </c>
      <c r="D8" s="11">
        <f t="shared" si="1"/>
        <v>313264</v>
      </c>
      <c r="E8" s="11">
        <f>E9+E12+E16</f>
        <v>48315</v>
      </c>
      <c r="F8" s="11">
        <f>F9+F12+F16</f>
        <v>137193</v>
      </c>
      <c r="G8" s="11">
        <f t="shared" si="1"/>
        <v>225866</v>
      </c>
      <c r="H8" s="11">
        <f t="shared" si="1"/>
        <v>173270</v>
      </c>
      <c r="I8" s="11">
        <f t="shared" si="1"/>
        <v>124368</v>
      </c>
      <c r="J8" s="11">
        <f t="shared" si="1"/>
        <v>72785</v>
      </c>
      <c r="K8" s="11">
        <f t="shared" si="1"/>
        <v>72725</v>
      </c>
      <c r="L8" s="11">
        <f t="shared" si="1"/>
        <v>135785</v>
      </c>
      <c r="M8" s="11">
        <f t="shared" si="1"/>
        <v>207660</v>
      </c>
      <c r="N8" s="11">
        <f t="shared" si="1"/>
        <v>72289</v>
      </c>
      <c r="O8" s="11">
        <f t="shared" si="1"/>
        <v>170487</v>
      </c>
      <c r="P8" s="11">
        <f>SUM(B8:O8)</f>
        <v>2360942</v>
      </c>
      <c r="Q8"/>
      <c r="R8"/>
      <c r="S8"/>
    </row>
    <row r="9" spans="1:19" ht="17.25" customHeight="1">
      <c r="A9" s="15" t="s">
        <v>9</v>
      </c>
      <c r="B9" s="13">
        <f>+B10+B11</f>
        <v>32316</v>
      </c>
      <c r="C9" s="13">
        <f aca="true" t="shared" si="2" ref="C9:O9">+C10+C11</f>
        <v>45612</v>
      </c>
      <c r="D9" s="13">
        <f t="shared" si="2"/>
        <v>38907</v>
      </c>
      <c r="E9" s="13">
        <f>+E10+E11</f>
        <v>7235</v>
      </c>
      <c r="F9" s="13">
        <f>+F10+F11</f>
        <v>15570</v>
      </c>
      <c r="G9" s="13">
        <f t="shared" si="2"/>
        <v>27597</v>
      </c>
      <c r="H9" s="13">
        <f t="shared" si="2"/>
        <v>21117</v>
      </c>
      <c r="I9" s="13">
        <f t="shared" si="2"/>
        <v>11025</v>
      </c>
      <c r="J9" s="13">
        <f t="shared" si="2"/>
        <v>5856</v>
      </c>
      <c r="K9" s="13">
        <f t="shared" si="2"/>
        <v>7240</v>
      </c>
      <c r="L9" s="13">
        <f t="shared" si="2"/>
        <v>9022</v>
      </c>
      <c r="M9" s="13">
        <f t="shared" si="2"/>
        <v>16303</v>
      </c>
      <c r="N9" s="13">
        <f t="shared" si="2"/>
        <v>9728</v>
      </c>
      <c r="O9" s="13">
        <f t="shared" si="2"/>
        <v>26449</v>
      </c>
      <c r="P9" s="11">
        <f aca="true" t="shared" si="3" ref="P9:P27">SUM(B9:O9)</f>
        <v>273977</v>
      </c>
      <c r="Q9"/>
      <c r="R9"/>
      <c r="S9"/>
    </row>
    <row r="10" spans="1:19" ht="17.25" customHeight="1">
      <c r="A10" s="29" t="s">
        <v>10</v>
      </c>
      <c r="B10" s="13">
        <v>32316</v>
      </c>
      <c r="C10" s="13">
        <v>45612</v>
      </c>
      <c r="D10" s="13">
        <v>38907</v>
      </c>
      <c r="E10" s="13">
        <v>7235</v>
      </c>
      <c r="F10" s="13">
        <v>15570</v>
      </c>
      <c r="G10" s="13">
        <v>27597</v>
      </c>
      <c r="H10" s="13">
        <v>21117</v>
      </c>
      <c r="I10" s="13">
        <v>11025</v>
      </c>
      <c r="J10" s="13">
        <v>5856</v>
      </c>
      <c r="K10" s="13">
        <v>7240</v>
      </c>
      <c r="L10" s="13">
        <v>9022</v>
      </c>
      <c r="M10" s="13">
        <v>16303</v>
      </c>
      <c r="N10" s="13">
        <v>9728</v>
      </c>
      <c r="O10" s="13">
        <v>26449</v>
      </c>
      <c r="P10" s="11">
        <f t="shared" si="3"/>
        <v>273977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215397</v>
      </c>
      <c r="C12" s="17">
        <f t="shared" si="4"/>
        <v>286655</v>
      </c>
      <c r="D12" s="17">
        <f t="shared" si="4"/>
        <v>261184</v>
      </c>
      <c r="E12" s="17">
        <f>SUM(E13:E15)</f>
        <v>38697</v>
      </c>
      <c r="F12" s="17">
        <f>SUM(F13:F15)</f>
        <v>115650</v>
      </c>
      <c r="G12" s="17">
        <f t="shared" si="4"/>
        <v>188506</v>
      </c>
      <c r="H12" s="17">
        <f t="shared" si="4"/>
        <v>144246</v>
      </c>
      <c r="I12" s="17">
        <f t="shared" si="4"/>
        <v>106442</v>
      </c>
      <c r="J12" s="17">
        <f t="shared" si="4"/>
        <v>62682</v>
      </c>
      <c r="K12" s="17">
        <f t="shared" si="4"/>
        <v>61805</v>
      </c>
      <c r="L12" s="17">
        <f t="shared" si="4"/>
        <v>118871</v>
      </c>
      <c r="M12" s="17">
        <f t="shared" si="4"/>
        <v>180619</v>
      </c>
      <c r="N12" s="17">
        <f t="shared" si="4"/>
        <v>58225</v>
      </c>
      <c r="O12" s="17">
        <f t="shared" si="4"/>
        <v>137543</v>
      </c>
      <c r="P12" s="11">
        <f t="shared" si="3"/>
        <v>1976522</v>
      </c>
      <c r="Q12"/>
      <c r="R12"/>
      <c r="S12"/>
    </row>
    <row r="13" spans="1:19" s="58" customFormat="1" ht="17.25" customHeight="1">
      <c r="A13" s="63" t="s">
        <v>12</v>
      </c>
      <c r="B13" s="64">
        <v>107074</v>
      </c>
      <c r="C13" s="64">
        <v>149847</v>
      </c>
      <c r="D13" s="64">
        <v>141426</v>
      </c>
      <c r="E13" s="64">
        <v>22267</v>
      </c>
      <c r="F13" s="64">
        <v>62373</v>
      </c>
      <c r="G13" s="64">
        <v>97499</v>
      </c>
      <c r="H13" s="64">
        <v>72543</v>
      </c>
      <c r="I13" s="64">
        <v>57224</v>
      </c>
      <c r="J13" s="64">
        <v>31047</v>
      </c>
      <c r="K13" s="64">
        <v>31188</v>
      </c>
      <c r="L13" s="64">
        <v>59813</v>
      </c>
      <c r="M13" s="64">
        <v>87607</v>
      </c>
      <c r="N13" s="64">
        <v>29160</v>
      </c>
      <c r="O13" s="64">
        <v>67191</v>
      </c>
      <c r="P13" s="11">
        <f t="shared" si="3"/>
        <v>1016259</v>
      </c>
      <c r="Q13" s="65"/>
      <c r="R13" s="66"/>
      <c r="S13"/>
    </row>
    <row r="14" spans="1:19" s="58" customFormat="1" ht="17.25" customHeight="1">
      <c r="A14" s="63" t="s">
        <v>13</v>
      </c>
      <c r="B14" s="64">
        <v>103076</v>
      </c>
      <c r="C14" s="64">
        <v>128346</v>
      </c>
      <c r="D14" s="64">
        <v>113743</v>
      </c>
      <c r="E14" s="64">
        <v>15208</v>
      </c>
      <c r="F14" s="64">
        <v>51195</v>
      </c>
      <c r="G14" s="64">
        <v>86064</v>
      </c>
      <c r="H14" s="64">
        <v>68404</v>
      </c>
      <c r="I14" s="64">
        <v>47055</v>
      </c>
      <c r="J14" s="64">
        <v>30372</v>
      </c>
      <c r="K14" s="64">
        <v>29287</v>
      </c>
      <c r="L14" s="64">
        <v>57221</v>
      </c>
      <c r="M14" s="64">
        <v>89367</v>
      </c>
      <c r="N14" s="64">
        <v>26207</v>
      </c>
      <c r="O14" s="64">
        <v>65733</v>
      </c>
      <c r="P14" s="11">
        <f t="shared" si="3"/>
        <v>911278</v>
      </c>
      <c r="Q14" s="65"/>
      <c r="R14"/>
      <c r="S14"/>
    </row>
    <row r="15" spans="1:19" ht="17.25" customHeight="1">
      <c r="A15" s="14" t="s">
        <v>14</v>
      </c>
      <c r="B15" s="13">
        <v>5247</v>
      </c>
      <c r="C15" s="13">
        <v>8462</v>
      </c>
      <c r="D15" s="13">
        <v>6015</v>
      </c>
      <c r="E15" s="13">
        <v>1222</v>
      </c>
      <c r="F15" s="13">
        <v>2082</v>
      </c>
      <c r="G15" s="13">
        <v>4943</v>
      </c>
      <c r="H15" s="13">
        <v>3299</v>
      </c>
      <c r="I15" s="13">
        <v>2163</v>
      </c>
      <c r="J15" s="13">
        <v>1263</v>
      </c>
      <c r="K15" s="13">
        <v>1330</v>
      </c>
      <c r="L15" s="13">
        <v>1837</v>
      </c>
      <c r="M15" s="13">
        <v>3645</v>
      </c>
      <c r="N15" s="13">
        <v>2858</v>
      </c>
      <c r="O15" s="13">
        <v>4619</v>
      </c>
      <c r="P15" s="11">
        <f t="shared" si="3"/>
        <v>48985</v>
      </c>
      <c r="Q15"/>
      <c r="R15"/>
      <c r="S15"/>
    </row>
    <row r="16" spans="1:16" ht="17.25" customHeight="1">
      <c r="A16" s="15" t="s">
        <v>27</v>
      </c>
      <c r="B16" s="13">
        <f>B17+B18+B19</f>
        <v>11262</v>
      </c>
      <c r="C16" s="13">
        <f aca="true" t="shared" si="5" ref="C16:O16">C17+C18+C19</f>
        <v>15693</v>
      </c>
      <c r="D16" s="13">
        <f t="shared" si="5"/>
        <v>13173</v>
      </c>
      <c r="E16" s="13">
        <f>E17+E18+E19</f>
        <v>2383</v>
      </c>
      <c r="F16" s="13">
        <f>F17+F18+F19</f>
        <v>5973</v>
      </c>
      <c r="G16" s="13">
        <f t="shared" si="5"/>
        <v>9763</v>
      </c>
      <c r="H16" s="13">
        <f t="shared" si="5"/>
        <v>7907</v>
      </c>
      <c r="I16" s="13">
        <f t="shared" si="5"/>
        <v>6901</v>
      </c>
      <c r="J16" s="13">
        <f t="shared" si="5"/>
        <v>4247</v>
      </c>
      <c r="K16" s="13">
        <f t="shared" si="5"/>
        <v>3680</v>
      </c>
      <c r="L16" s="13">
        <f t="shared" si="5"/>
        <v>7892</v>
      </c>
      <c r="M16" s="13">
        <f t="shared" si="5"/>
        <v>10738</v>
      </c>
      <c r="N16" s="13">
        <f t="shared" si="5"/>
        <v>4336</v>
      </c>
      <c r="O16" s="13">
        <f t="shared" si="5"/>
        <v>6495</v>
      </c>
      <c r="P16" s="11">
        <f t="shared" si="3"/>
        <v>110443</v>
      </c>
    </row>
    <row r="17" spans="1:19" ht="17.25" customHeight="1">
      <c r="A17" s="14" t="s">
        <v>28</v>
      </c>
      <c r="B17" s="13">
        <v>11240</v>
      </c>
      <c r="C17" s="13">
        <v>15675</v>
      </c>
      <c r="D17" s="13">
        <v>13160</v>
      </c>
      <c r="E17" s="13">
        <v>2378</v>
      </c>
      <c r="F17" s="13">
        <v>5969</v>
      </c>
      <c r="G17" s="13">
        <v>9750</v>
      </c>
      <c r="H17" s="13">
        <v>7897</v>
      </c>
      <c r="I17" s="13">
        <v>6884</v>
      </c>
      <c r="J17" s="13">
        <v>4242</v>
      </c>
      <c r="K17" s="13">
        <v>3675</v>
      </c>
      <c r="L17" s="13">
        <v>7878</v>
      </c>
      <c r="M17" s="13">
        <v>10719</v>
      </c>
      <c r="N17" s="13">
        <v>4329</v>
      </c>
      <c r="O17" s="13">
        <v>6490</v>
      </c>
      <c r="P17" s="11">
        <f t="shared" si="3"/>
        <v>110286</v>
      </c>
      <c r="Q17"/>
      <c r="R17"/>
      <c r="S17"/>
    </row>
    <row r="18" spans="1:19" ht="17.25" customHeight="1">
      <c r="A18" s="14" t="s">
        <v>29</v>
      </c>
      <c r="B18" s="13">
        <v>16</v>
      </c>
      <c r="C18" s="13">
        <v>8</v>
      </c>
      <c r="D18" s="13">
        <v>4</v>
      </c>
      <c r="E18" s="13">
        <v>3</v>
      </c>
      <c r="F18" s="13">
        <v>2</v>
      </c>
      <c r="G18" s="13">
        <v>3</v>
      </c>
      <c r="H18" s="13">
        <v>7</v>
      </c>
      <c r="I18" s="13">
        <v>7</v>
      </c>
      <c r="J18" s="13">
        <v>3</v>
      </c>
      <c r="K18" s="13">
        <v>3</v>
      </c>
      <c r="L18" s="13">
        <v>3</v>
      </c>
      <c r="M18" s="13">
        <v>9</v>
      </c>
      <c r="N18" s="13">
        <v>5</v>
      </c>
      <c r="O18" s="13">
        <v>4</v>
      </c>
      <c r="P18" s="11">
        <f t="shared" si="3"/>
        <v>77</v>
      </c>
      <c r="Q18"/>
      <c r="R18"/>
      <c r="S18"/>
    </row>
    <row r="19" spans="1:19" ht="17.25" customHeight="1">
      <c r="A19" s="14" t="s">
        <v>30</v>
      </c>
      <c r="B19" s="13">
        <v>6</v>
      </c>
      <c r="C19" s="13">
        <v>10</v>
      </c>
      <c r="D19" s="13">
        <v>9</v>
      </c>
      <c r="E19" s="13">
        <v>2</v>
      </c>
      <c r="F19" s="13">
        <v>2</v>
      </c>
      <c r="G19" s="13">
        <v>10</v>
      </c>
      <c r="H19" s="13">
        <v>3</v>
      </c>
      <c r="I19" s="13">
        <v>10</v>
      </c>
      <c r="J19" s="13">
        <v>2</v>
      </c>
      <c r="K19" s="13">
        <v>2</v>
      </c>
      <c r="L19" s="13">
        <v>11</v>
      </c>
      <c r="M19" s="13">
        <v>10</v>
      </c>
      <c r="N19" s="13">
        <v>2</v>
      </c>
      <c r="O19" s="13">
        <v>1</v>
      </c>
      <c r="P19" s="11">
        <f t="shared" si="3"/>
        <v>80</v>
      </c>
      <c r="Q19"/>
      <c r="R19"/>
      <c r="S19"/>
    </row>
    <row r="20" spans="1:19" ht="17.25" customHeight="1">
      <c r="A20" s="16" t="s">
        <v>15</v>
      </c>
      <c r="B20" s="11">
        <f>+B21+B22+B23</f>
        <v>153244</v>
      </c>
      <c r="C20" s="11">
        <f aca="true" t="shared" si="6" ref="C20:O20">+C21+C22+C23</f>
        <v>178816</v>
      </c>
      <c r="D20" s="11">
        <f t="shared" si="6"/>
        <v>188285</v>
      </c>
      <c r="E20" s="11">
        <f>+E21+E22+E23</f>
        <v>30383</v>
      </c>
      <c r="F20" s="11">
        <f>+F21+F22+F23</f>
        <v>75530</v>
      </c>
      <c r="G20" s="11">
        <f t="shared" si="6"/>
        <v>117541</v>
      </c>
      <c r="H20" s="11">
        <f t="shared" si="6"/>
        <v>89352</v>
      </c>
      <c r="I20" s="11">
        <f t="shared" si="6"/>
        <v>100002</v>
      </c>
      <c r="J20" s="11">
        <f t="shared" si="6"/>
        <v>49033</v>
      </c>
      <c r="K20" s="11">
        <f t="shared" si="6"/>
        <v>46124</v>
      </c>
      <c r="L20" s="11">
        <f t="shared" si="6"/>
        <v>107736</v>
      </c>
      <c r="M20" s="11">
        <f t="shared" si="6"/>
        <v>146322</v>
      </c>
      <c r="N20" s="11">
        <f t="shared" si="6"/>
        <v>44332</v>
      </c>
      <c r="O20" s="11">
        <f t="shared" si="6"/>
        <v>75646</v>
      </c>
      <c r="P20" s="11">
        <f t="shared" si="3"/>
        <v>1402346</v>
      </c>
      <c r="Q20"/>
      <c r="R20"/>
      <c r="S20"/>
    </row>
    <row r="21" spans="1:19" s="58" customFormat="1" ht="17.25" customHeight="1">
      <c r="A21" s="53" t="s">
        <v>16</v>
      </c>
      <c r="B21" s="64">
        <v>82149</v>
      </c>
      <c r="C21" s="64">
        <v>103307</v>
      </c>
      <c r="D21" s="64">
        <v>112913</v>
      </c>
      <c r="E21" s="64">
        <v>19143</v>
      </c>
      <c r="F21" s="64">
        <v>44626</v>
      </c>
      <c r="G21" s="64">
        <v>67082</v>
      </c>
      <c r="H21" s="64">
        <v>49361</v>
      </c>
      <c r="I21" s="64">
        <v>58726</v>
      </c>
      <c r="J21" s="64">
        <v>25911</v>
      </c>
      <c r="K21" s="64">
        <v>25347</v>
      </c>
      <c r="L21" s="64">
        <v>57912</v>
      </c>
      <c r="M21" s="64">
        <v>76785</v>
      </c>
      <c r="N21" s="64">
        <v>26624</v>
      </c>
      <c r="O21" s="64">
        <v>41305</v>
      </c>
      <c r="P21" s="11">
        <f t="shared" si="3"/>
        <v>791191</v>
      </c>
      <c r="Q21" s="65"/>
      <c r="R21"/>
      <c r="S21"/>
    </row>
    <row r="22" spans="1:19" s="58" customFormat="1" ht="17.25" customHeight="1">
      <c r="A22" s="53" t="s">
        <v>17</v>
      </c>
      <c r="B22" s="64">
        <v>68432</v>
      </c>
      <c r="C22" s="64">
        <v>71915</v>
      </c>
      <c r="D22" s="64">
        <v>72294</v>
      </c>
      <c r="E22" s="64">
        <v>10688</v>
      </c>
      <c r="F22" s="64">
        <v>29868</v>
      </c>
      <c r="G22" s="64">
        <v>48411</v>
      </c>
      <c r="H22" s="64">
        <v>38530</v>
      </c>
      <c r="I22" s="64">
        <v>39922</v>
      </c>
      <c r="J22" s="64">
        <v>22475</v>
      </c>
      <c r="K22" s="64">
        <v>20104</v>
      </c>
      <c r="L22" s="64">
        <v>48591</v>
      </c>
      <c r="M22" s="64">
        <v>67534</v>
      </c>
      <c r="N22" s="64">
        <v>16577</v>
      </c>
      <c r="O22" s="64">
        <v>32820</v>
      </c>
      <c r="P22" s="11">
        <f t="shared" si="3"/>
        <v>588161</v>
      </c>
      <c r="Q22" s="65"/>
      <c r="R22"/>
      <c r="S22"/>
    </row>
    <row r="23" spans="1:19" ht="17.25" customHeight="1">
      <c r="A23" s="12" t="s">
        <v>18</v>
      </c>
      <c r="B23" s="13">
        <v>2663</v>
      </c>
      <c r="C23" s="13">
        <v>3594</v>
      </c>
      <c r="D23" s="13">
        <v>3078</v>
      </c>
      <c r="E23" s="13">
        <v>552</v>
      </c>
      <c r="F23" s="13">
        <v>1036</v>
      </c>
      <c r="G23" s="13">
        <v>2048</v>
      </c>
      <c r="H23" s="13">
        <v>1461</v>
      </c>
      <c r="I23" s="13">
        <v>1354</v>
      </c>
      <c r="J23" s="13">
        <v>647</v>
      </c>
      <c r="K23" s="13">
        <v>673</v>
      </c>
      <c r="L23" s="13">
        <v>1233</v>
      </c>
      <c r="M23" s="13">
        <v>2003</v>
      </c>
      <c r="N23" s="13">
        <v>1131</v>
      </c>
      <c r="O23" s="13">
        <v>1521</v>
      </c>
      <c r="P23" s="11">
        <f t="shared" si="3"/>
        <v>22994</v>
      </c>
      <c r="Q23"/>
      <c r="R23"/>
      <c r="S23"/>
    </row>
    <row r="24" spans="1:19" ht="17.25" customHeight="1">
      <c r="A24" s="16" t="s">
        <v>19</v>
      </c>
      <c r="B24" s="13">
        <f>+B25+B26</f>
        <v>91813</v>
      </c>
      <c r="C24" s="13">
        <f aca="true" t="shared" si="7" ref="C24:O24">+C25+C26</f>
        <v>134288</v>
      </c>
      <c r="D24" s="13">
        <f t="shared" si="7"/>
        <v>141757</v>
      </c>
      <c r="E24" s="13">
        <f>+E25+E26</f>
        <v>25683</v>
      </c>
      <c r="F24" s="13">
        <f>+F25+F26</f>
        <v>61917</v>
      </c>
      <c r="G24" s="13">
        <f t="shared" si="7"/>
        <v>87132</v>
      </c>
      <c r="H24" s="13">
        <f t="shared" si="7"/>
        <v>53864</v>
      </c>
      <c r="I24" s="13">
        <f t="shared" si="7"/>
        <v>42610</v>
      </c>
      <c r="J24" s="13">
        <f t="shared" si="7"/>
        <v>15952</v>
      </c>
      <c r="K24" s="13">
        <f t="shared" si="7"/>
        <v>19643</v>
      </c>
      <c r="L24" s="13">
        <f t="shared" si="7"/>
        <v>38644</v>
      </c>
      <c r="M24" s="13">
        <f t="shared" si="7"/>
        <v>56567</v>
      </c>
      <c r="N24" s="13">
        <f t="shared" si="7"/>
        <v>25175</v>
      </c>
      <c r="O24" s="13">
        <f t="shared" si="7"/>
        <v>45457</v>
      </c>
      <c r="P24" s="11">
        <f t="shared" si="3"/>
        <v>840502</v>
      </c>
      <c r="Q24" s="44"/>
      <c r="R24"/>
      <c r="S24"/>
    </row>
    <row r="25" spans="1:19" ht="17.25" customHeight="1">
      <c r="A25" s="12" t="s">
        <v>32</v>
      </c>
      <c r="B25" s="13">
        <v>75052</v>
      </c>
      <c r="C25" s="13">
        <v>113351</v>
      </c>
      <c r="D25" s="13">
        <v>118284</v>
      </c>
      <c r="E25" s="13">
        <v>22175</v>
      </c>
      <c r="F25" s="13">
        <v>49836</v>
      </c>
      <c r="G25" s="13">
        <v>74714</v>
      </c>
      <c r="H25" s="13">
        <v>45972</v>
      </c>
      <c r="I25" s="13">
        <v>36549</v>
      </c>
      <c r="J25" s="13">
        <v>14059</v>
      </c>
      <c r="K25" s="13">
        <v>17396</v>
      </c>
      <c r="L25" s="13">
        <v>31705</v>
      </c>
      <c r="M25" s="13">
        <v>48827</v>
      </c>
      <c r="N25" s="13">
        <v>22413</v>
      </c>
      <c r="O25" s="13">
        <v>37504</v>
      </c>
      <c r="P25" s="11">
        <f t="shared" si="3"/>
        <v>707837</v>
      </c>
      <c r="Q25" s="43"/>
      <c r="R25"/>
      <c r="S25"/>
    </row>
    <row r="26" spans="1:19" ht="17.25" customHeight="1">
      <c r="A26" s="12" t="s">
        <v>33</v>
      </c>
      <c r="B26" s="13">
        <v>16761</v>
      </c>
      <c r="C26" s="13">
        <v>20937</v>
      </c>
      <c r="D26" s="13">
        <v>23473</v>
      </c>
      <c r="E26" s="13">
        <v>3508</v>
      </c>
      <c r="F26" s="13">
        <v>12081</v>
      </c>
      <c r="G26" s="13">
        <v>12418</v>
      </c>
      <c r="H26" s="13">
        <v>7892</v>
      </c>
      <c r="I26" s="13">
        <v>6061</v>
      </c>
      <c r="J26" s="13">
        <v>1893</v>
      </c>
      <c r="K26" s="13">
        <v>2247</v>
      </c>
      <c r="L26" s="13">
        <v>6939</v>
      </c>
      <c r="M26" s="13">
        <v>7740</v>
      </c>
      <c r="N26" s="13">
        <v>2762</v>
      </c>
      <c r="O26" s="13">
        <v>7953</v>
      </c>
      <c r="P26" s="11">
        <f t="shared" si="3"/>
        <v>132665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4407</v>
      </c>
      <c r="O27" s="11">
        <v>0</v>
      </c>
      <c r="P27" s="11">
        <f t="shared" si="3"/>
        <v>4407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/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3853175.11</v>
      </c>
      <c r="C42" s="22">
        <f t="shared" si="10"/>
        <v>5609948.640000001</v>
      </c>
      <c r="D42" s="22">
        <f t="shared" si="10"/>
        <v>5972897.9799999995</v>
      </c>
      <c r="E42" s="22">
        <f t="shared" si="10"/>
        <v>550995.98</v>
      </c>
      <c r="F42" s="22">
        <f t="shared" si="10"/>
        <v>913581.29</v>
      </c>
      <c r="G42" s="22">
        <f t="shared" si="10"/>
        <v>3459983.5300000003</v>
      </c>
      <c r="H42" s="22">
        <f t="shared" si="10"/>
        <v>2715839.5300000003</v>
      </c>
      <c r="I42" s="22">
        <f t="shared" si="10"/>
        <v>2180496.74</v>
      </c>
      <c r="J42" s="22">
        <f t="shared" si="10"/>
        <v>1029590.4500000001</v>
      </c>
      <c r="K42" s="22">
        <f t="shared" si="10"/>
        <v>1039040.3599999999</v>
      </c>
      <c r="L42" s="22">
        <f t="shared" si="10"/>
        <v>1853332.7599999998</v>
      </c>
      <c r="M42" s="22">
        <f t="shared" si="10"/>
        <v>2882403.2800000003</v>
      </c>
      <c r="N42" s="22">
        <f t="shared" si="10"/>
        <v>1278281.45</v>
      </c>
      <c r="O42" s="22">
        <f t="shared" si="10"/>
        <v>2235989.7699999996</v>
      </c>
      <c r="P42" s="22">
        <f aca="true" t="shared" si="11" ref="P42:P47">SUM(B42:O42)</f>
        <v>35575556.870000005</v>
      </c>
      <c r="Q42"/>
      <c r="R42"/>
      <c r="S42"/>
    </row>
    <row r="43" spans="1:19" ht="17.25" customHeight="1">
      <c r="A43" s="16" t="s">
        <v>59</v>
      </c>
      <c r="B43" s="23">
        <f>SUM(B44:B52)</f>
        <v>3835696.56</v>
      </c>
      <c r="C43" s="23">
        <f aca="true" t="shared" si="12" ref="C43:O43">SUM(C44:C52)</f>
        <v>5585666.2700000005</v>
      </c>
      <c r="D43" s="23">
        <f t="shared" si="12"/>
        <v>5964787.779999999</v>
      </c>
      <c r="E43" s="23">
        <f t="shared" si="12"/>
        <v>550995.98</v>
      </c>
      <c r="F43" s="23">
        <f t="shared" si="12"/>
        <v>906331.92</v>
      </c>
      <c r="G43" s="23">
        <f t="shared" si="12"/>
        <v>3436930.83</v>
      </c>
      <c r="H43" s="23">
        <f t="shared" si="12"/>
        <v>2715839.5300000003</v>
      </c>
      <c r="I43" s="23">
        <f t="shared" si="12"/>
        <v>2171759.0100000002</v>
      </c>
      <c r="J43" s="23">
        <f t="shared" si="12"/>
        <v>1028018.4</v>
      </c>
      <c r="K43" s="23">
        <f t="shared" si="12"/>
        <v>1030817.7899999999</v>
      </c>
      <c r="L43" s="23">
        <f t="shared" si="12"/>
        <v>1851868.0899999999</v>
      </c>
      <c r="M43" s="23">
        <f t="shared" si="12"/>
        <v>2873464.72</v>
      </c>
      <c r="N43" s="23">
        <f t="shared" si="12"/>
        <v>1273916.0799999998</v>
      </c>
      <c r="O43" s="23">
        <f t="shared" si="12"/>
        <v>2232640.76</v>
      </c>
      <c r="P43" s="23">
        <f t="shared" si="11"/>
        <v>35458733.72</v>
      </c>
      <c r="Q43"/>
      <c r="R43"/>
      <c r="S43"/>
    </row>
    <row r="44" spans="1:19" ht="17.25" customHeight="1">
      <c r="A44" s="34" t="s">
        <v>54</v>
      </c>
      <c r="B44" s="23">
        <f>ROUND(B30*B7,2)</f>
        <v>1678577.77</v>
      </c>
      <c r="C44" s="23">
        <f aca="true" t="shared" si="13" ref="C44:O44">ROUND(C30*C7,2)</f>
        <v>2456579.93</v>
      </c>
      <c r="D44" s="23">
        <f t="shared" si="13"/>
        <v>2486956.67</v>
      </c>
      <c r="E44" s="23">
        <f t="shared" si="13"/>
        <v>550995.98</v>
      </c>
      <c r="F44" s="23">
        <f t="shared" si="13"/>
        <v>904114.88</v>
      </c>
      <c r="G44" s="23">
        <f t="shared" si="13"/>
        <v>1446826.31</v>
      </c>
      <c r="H44" s="23">
        <f t="shared" si="13"/>
        <v>1222996.85</v>
      </c>
      <c r="I44" s="23">
        <f t="shared" si="13"/>
        <v>914646.78</v>
      </c>
      <c r="J44" s="23">
        <f t="shared" si="13"/>
        <v>483917.13</v>
      </c>
      <c r="K44" s="23">
        <f t="shared" si="13"/>
        <v>460929.07</v>
      </c>
      <c r="L44" s="23">
        <f t="shared" si="13"/>
        <v>802307.96</v>
      </c>
      <c r="M44" s="23">
        <f t="shared" si="13"/>
        <v>1171378.41</v>
      </c>
      <c r="N44" s="23">
        <f t="shared" si="13"/>
        <v>523918.45</v>
      </c>
      <c r="O44" s="23">
        <f t="shared" si="13"/>
        <v>965687.76</v>
      </c>
      <c r="P44" s="23">
        <f t="shared" si="11"/>
        <v>16069833.949999997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36">
        <v>2092715.28</v>
      </c>
      <c r="C47" s="36">
        <v>3077522.47</v>
      </c>
      <c r="D47" s="36">
        <v>3471445.35</v>
      </c>
      <c r="E47" s="19">
        <v>0</v>
      </c>
      <c r="F47" s="19">
        <v>0</v>
      </c>
      <c r="G47" s="36">
        <v>1986659.12</v>
      </c>
      <c r="H47" s="36">
        <v>1480998.51</v>
      </c>
      <c r="I47" s="36">
        <v>1253735.31</v>
      </c>
      <c r="J47" s="36">
        <v>518917.64</v>
      </c>
      <c r="K47" s="36">
        <v>515129.92</v>
      </c>
      <c r="L47" s="36">
        <v>1047304.57</v>
      </c>
      <c r="M47" s="36">
        <v>1587054.67</v>
      </c>
      <c r="N47" s="36">
        <v>683683.45</v>
      </c>
      <c r="O47" s="36">
        <v>1223433.54</v>
      </c>
      <c r="P47" s="36">
        <f t="shared" si="11"/>
        <v>18938599.83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64130.33</v>
      </c>
      <c r="C49" s="35">
        <f>ROUND((C32-1)*C44,2)</f>
        <v>31318.53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7719.61</v>
      </c>
      <c r="I49" s="36">
        <f t="shared" si="14"/>
        <v>0</v>
      </c>
      <c r="J49" s="35">
        <f>ROUND((J32-1)*J44,2)</f>
        <v>45247.06</v>
      </c>
      <c r="K49" s="35">
        <f>ROUND((K32-1)*K44,2)</f>
        <v>81397.13</v>
      </c>
      <c r="L49" s="36">
        <f t="shared" si="14"/>
        <v>0</v>
      </c>
      <c r="M49" s="35">
        <f>ROUND((M32-1)*M44,2)</f>
        <v>65629.43</v>
      </c>
      <c r="N49" s="35">
        <f>ROUND((N32-1)*N44,2)</f>
        <v>64682.82</v>
      </c>
      <c r="O49" s="36">
        <f>ROUND((O32-1)*O44,2)</f>
        <v>47345.72</v>
      </c>
      <c r="P49" s="23">
        <f aca="true" t="shared" si="15" ref="P49:P55">SUM(B49:O49)</f>
        <v>407470.63</v>
      </c>
      <c r="Q49"/>
      <c r="R49"/>
      <c r="S49"/>
    </row>
    <row r="50" spans="1:19" ht="17.25" customHeight="1">
      <c r="A50" s="12" t="s">
        <v>146</v>
      </c>
      <c r="B50" s="36">
        <v>32107.58</v>
      </c>
      <c r="C50" s="36">
        <v>41290.17</v>
      </c>
      <c r="D50" s="36">
        <v>0</v>
      </c>
      <c r="E50" s="36">
        <v>0</v>
      </c>
      <c r="F50" s="36">
        <v>0</v>
      </c>
      <c r="G50" s="36">
        <v>0</v>
      </c>
      <c r="H50" s="36">
        <v>22655.74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177110.56</v>
      </c>
      <c r="Q50"/>
      <c r="R50"/>
      <c r="S50"/>
    </row>
    <row r="51" spans="1:19" ht="17.25" customHeight="1">
      <c r="A51" s="12" t="s">
        <v>147</v>
      </c>
      <c r="B51" s="35">
        <v>-10951.27</v>
      </c>
      <c r="C51" s="35">
        <v>-15616.83</v>
      </c>
      <c r="D51" s="36">
        <v>0</v>
      </c>
      <c r="E51" s="36">
        <v>0</v>
      </c>
      <c r="F51" s="36">
        <v>0</v>
      </c>
      <c r="G51" s="36">
        <v>0</v>
      </c>
      <c r="H51" s="35">
        <v>-7284.6</v>
      </c>
      <c r="I51" s="36">
        <v>0</v>
      </c>
      <c r="J51" s="35">
        <v>-2923.59</v>
      </c>
      <c r="K51" s="35">
        <v>-3057.59</v>
      </c>
      <c r="L51" s="36">
        <v>0</v>
      </c>
      <c r="M51" s="35">
        <v>-7162.79</v>
      </c>
      <c r="N51" s="35">
        <v>-3812.84</v>
      </c>
      <c r="O51" s="35">
        <v>-6383.16</v>
      </c>
      <c r="P51" s="35">
        <f t="shared" si="15"/>
        <v>-57192.67</v>
      </c>
      <c r="Q51"/>
      <c r="R51"/>
      <c r="S51"/>
    </row>
    <row r="52" spans="1:19" ht="17.25" customHeight="1">
      <c r="A52" s="12" t="s">
        <v>148</v>
      </c>
      <c r="B52" s="35">
        <v>-20883.13</v>
      </c>
      <c r="C52" s="35">
        <v>-5428</v>
      </c>
      <c r="D52" s="36">
        <v>0</v>
      </c>
      <c r="E52" s="36">
        <v>0</v>
      </c>
      <c r="F52" s="36">
        <v>0</v>
      </c>
      <c r="G52" s="36">
        <v>0</v>
      </c>
      <c r="H52" s="35">
        <v>-11246.58</v>
      </c>
      <c r="I52" s="36">
        <v>0</v>
      </c>
      <c r="J52" s="35">
        <v>-22279.1</v>
      </c>
      <c r="K52" s="35">
        <v>-24174.39</v>
      </c>
      <c r="L52" s="36">
        <v>0</v>
      </c>
      <c r="M52" s="36">
        <v>0</v>
      </c>
      <c r="N52" s="35">
        <v>-3206.06</v>
      </c>
      <c r="O52" s="35">
        <v>-7552</v>
      </c>
      <c r="P52" s="35">
        <f t="shared" si="15"/>
        <v>-94769.26</v>
      </c>
      <c r="Q52"/>
      <c r="R52"/>
      <c r="S52"/>
    </row>
    <row r="53" spans="1:19" ht="17.25" customHeight="1">
      <c r="A53" s="16" t="s">
        <v>60</v>
      </c>
      <c r="B53" s="36">
        <v>17478.55</v>
      </c>
      <c r="C53" s="36">
        <v>24282.37</v>
      </c>
      <c r="D53" s="36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6">
        <v>1572.05</v>
      </c>
      <c r="K53" s="36">
        <v>8222.57</v>
      </c>
      <c r="L53" s="36">
        <v>1464.67</v>
      </c>
      <c r="M53" s="36">
        <v>8938.56</v>
      </c>
      <c r="N53" s="36">
        <v>4365.37</v>
      </c>
      <c r="O53" s="36">
        <v>3349.01</v>
      </c>
      <c r="P53" s="36">
        <f t="shared" si="15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-2250945.27</v>
      </c>
      <c r="C57" s="35">
        <f t="shared" si="16"/>
        <v>-3237775.21</v>
      </c>
      <c r="D57" s="35">
        <f t="shared" si="16"/>
        <v>-3614275.06</v>
      </c>
      <c r="E57" s="35">
        <f t="shared" si="16"/>
        <v>-145903.54</v>
      </c>
      <c r="F57" s="35">
        <f t="shared" si="16"/>
        <v>-76856.91</v>
      </c>
      <c r="G57" s="35">
        <f t="shared" si="16"/>
        <v>-2187451.1199999996</v>
      </c>
      <c r="H57" s="35">
        <f t="shared" si="16"/>
        <v>-1559445.9600000002</v>
      </c>
      <c r="I57" s="35">
        <f t="shared" si="16"/>
        <v>-1364952.6300000001</v>
      </c>
      <c r="J57" s="35">
        <f t="shared" si="16"/>
        <v>-553477.61</v>
      </c>
      <c r="K57" s="35">
        <f t="shared" si="16"/>
        <v>-554900.18</v>
      </c>
      <c r="L57" s="35">
        <f t="shared" si="16"/>
        <v>-1095112.93</v>
      </c>
      <c r="M57" s="35">
        <f t="shared" si="16"/>
        <v>-1671800.46</v>
      </c>
      <c r="N57" s="35">
        <f t="shared" si="16"/>
        <v>-716538.67</v>
      </c>
      <c r="O57" s="35">
        <f t="shared" si="16"/>
        <v>-1321093</v>
      </c>
      <c r="P57" s="35">
        <f aca="true" t="shared" si="17" ref="P57:P65">SUM(B57:O57)</f>
        <v>-20350528.55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-186860.91999999998</v>
      </c>
      <c r="C58" s="35">
        <f t="shared" si="18"/>
        <v>-202597.91</v>
      </c>
      <c r="D58" s="35">
        <f t="shared" si="18"/>
        <v>-193223.94</v>
      </c>
      <c r="E58" s="35">
        <f t="shared" si="18"/>
        <v>-31110.5</v>
      </c>
      <c r="F58" s="35">
        <f t="shared" si="18"/>
        <v>-66951</v>
      </c>
      <c r="G58" s="35">
        <f t="shared" si="18"/>
        <v>-227791.34000000003</v>
      </c>
      <c r="H58" s="35">
        <f t="shared" si="18"/>
        <v>-90953.6</v>
      </c>
      <c r="I58" s="35">
        <f t="shared" si="18"/>
        <v>-128270.06</v>
      </c>
      <c r="J58" s="35">
        <f t="shared" si="18"/>
        <v>-35916.25</v>
      </c>
      <c r="K58" s="35">
        <f t="shared" si="18"/>
        <v>-46310.18</v>
      </c>
      <c r="L58" s="35">
        <f t="shared" si="18"/>
        <v>-61093.28</v>
      </c>
      <c r="M58" s="35">
        <f t="shared" si="18"/>
        <v>-104901.31</v>
      </c>
      <c r="N58" s="35">
        <f t="shared" si="18"/>
        <v>-41830.4</v>
      </c>
      <c r="O58" s="35">
        <f t="shared" si="18"/>
        <v>-113730.7</v>
      </c>
      <c r="P58" s="35">
        <f t="shared" si="17"/>
        <v>-1531541.39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-138958.8</v>
      </c>
      <c r="C59" s="55">
        <f aca="true" t="shared" si="19" ref="C59:O59">-ROUND(C9*$D$3,2)</f>
        <v>-196131.6</v>
      </c>
      <c r="D59" s="55">
        <f t="shared" si="19"/>
        <v>-167300.1</v>
      </c>
      <c r="E59" s="55">
        <f t="shared" si="19"/>
        <v>-31110.5</v>
      </c>
      <c r="F59" s="55">
        <f t="shared" si="19"/>
        <v>-66951</v>
      </c>
      <c r="G59" s="55">
        <f t="shared" si="19"/>
        <v>-118667.1</v>
      </c>
      <c r="H59" s="55">
        <v>-90953.6</v>
      </c>
      <c r="I59" s="55">
        <f t="shared" si="19"/>
        <v>-47407.5</v>
      </c>
      <c r="J59" s="55">
        <f t="shared" si="19"/>
        <v>-25180.8</v>
      </c>
      <c r="K59" s="55">
        <f t="shared" si="19"/>
        <v>-31132</v>
      </c>
      <c r="L59" s="55">
        <f t="shared" si="19"/>
        <v>-38794.6</v>
      </c>
      <c r="M59" s="55">
        <f t="shared" si="19"/>
        <v>-70102.9</v>
      </c>
      <c r="N59" s="55">
        <f t="shared" si="19"/>
        <v>-41830.4</v>
      </c>
      <c r="O59" s="55">
        <f t="shared" si="19"/>
        <v>-113730.7</v>
      </c>
      <c r="P59" s="55">
        <f t="shared" si="17"/>
        <v>-1178251.5999999999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0</v>
      </c>
      <c r="C61" s="35">
        <v>0</v>
      </c>
      <c r="D61" s="19">
        <v>-25.8</v>
      </c>
      <c r="E61" s="19">
        <v>0</v>
      </c>
      <c r="F61" s="19">
        <v>0</v>
      </c>
      <c r="G61" s="19">
        <v>-81.7</v>
      </c>
      <c r="H61" s="19">
        <v>0</v>
      </c>
      <c r="I61" s="19">
        <v>-77.4</v>
      </c>
      <c r="J61" s="35">
        <v>-3.34</v>
      </c>
      <c r="K61" s="19">
        <v>-4.72</v>
      </c>
      <c r="L61" s="19">
        <v>-6.93</v>
      </c>
      <c r="M61" s="19">
        <v>-10.81</v>
      </c>
      <c r="N61" s="19">
        <v>0</v>
      </c>
      <c r="O61" s="19">
        <v>0</v>
      </c>
      <c r="P61" s="35">
        <f t="shared" si="17"/>
        <v>-210.70000000000002</v>
      </c>
      <c r="Q61"/>
      <c r="R61"/>
      <c r="S61"/>
    </row>
    <row r="62" spans="1:19" ht="18.75" customHeight="1">
      <c r="A62" s="12" t="s">
        <v>66</v>
      </c>
      <c r="B62" s="35">
        <v>-3642.1</v>
      </c>
      <c r="C62" s="35">
        <v>-1526.5</v>
      </c>
      <c r="D62" s="19">
        <v>-1707.1000000000001</v>
      </c>
      <c r="E62" s="19">
        <v>0</v>
      </c>
      <c r="F62" s="19">
        <v>0</v>
      </c>
      <c r="G62" s="19">
        <v>-2498.3</v>
      </c>
      <c r="H62" s="19">
        <v>0</v>
      </c>
      <c r="I62" s="19">
        <v>-1384.6</v>
      </c>
      <c r="J62" s="35">
        <v>-112.88999999999999</v>
      </c>
      <c r="K62" s="19">
        <v>-159.60999999999999</v>
      </c>
      <c r="L62" s="19">
        <v>-234.48999999999998</v>
      </c>
      <c r="M62" s="19">
        <v>-365.91</v>
      </c>
      <c r="N62" s="19"/>
      <c r="O62" s="19">
        <v>0</v>
      </c>
      <c r="P62" s="35">
        <f t="shared" si="17"/>
        <v>-11631.5</v>
      </c>
      <c r="Q62"/>
      <c r="R62"/>
      <c r="S62"/>
    </row>
    <row r="63" spans="1:19" ht="18.75" customHeight="1">
      <c r="A63" s="12" t="s">
        <v>67</v>
      </c>
      <c r="B63" s="35">
        <v>-44260.02</v>
      </c>
      <c r="C63" s="35">
        <v>-4939.81</v>
      </c>
      <c r="D63" s="19">
        <v>-24190.94</v>
      </c>
      <c r="E63" s="19">
        <v>0</v>
      </c>
      <c r="F63" s="19">
        <v>0</v>
      </c>
      <c r="G63" s="19">
        <v>-106544.24</v>
      </c>
      <c r="H63" s="19">
        <v>0</v>
      </c>
      <c r="I63" s="19">
        <v>-79400.56</v>
      </c>
      <c r="J63" s="35">
        <v>-10619.22</v>
      </c>
      <c r="K63" s="19">
        <v>-15013.85</v>
      </c>
      <c r="L63" s="19">
        <v>-22057.26</v>
      </c>
      <c r="M63" s="19">
        <v>-34421.69</v>
      </c>
      <c r="N63" s="19">
        <v>0</v>
      </c>
      <c r="O63" s="19">
        <v>0</v>
      </c>
      <c r="P63" s="35">
        <f t="shared" si="17"/>
        <v>-341447.58999999997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-2064084.35</v>
      </c>
      <c r="C65" s="55">
        <f t="shared" si="20"/>
        <v>-3035177.3</v>
      </c>
      <c r="D65" s="35">
        <f t="shared" si="20"/>
        <v>-3421051.12</v>
      </c>
      <c r="E65" s="35">
        <f t="shared" si="20"/>
        <v>-114793.04000000001</v>
      </c>
      <c r="F65" s="35">
        <f t="shared" si="20"/>
        <v>-9905.91</v>
      </c>
      <c r="G65" s="35">
        <f t="shared" si="20"/>
        <v>-1959659.7799999998</v>
      </c>
      <c r="H65" s="35">
        <f t="shared" si="20"/>
        <v>-1468492.36</v>
      </c>
      <c r="I65" s="35">
        <f t="shared" si="20"/>
        <v>-1236682.57</v>
      </c>
      <c r="J65" s="35">
        <f t="shared" si="20"/>
        <v>-517561.36</v>
      </c>
      <c r="K65" s="35">
        <f t="shared" si="20"/>
        <v>-508590</v>
      </c>
      <c r="L65" s="35">
        <f t="shared" si="20"/>
        <v>-1034019.6499999999</v>
      </c>
      <c r="M65" s="35">
        <f t="shared" si="20"/>
        <v>-1566899.15</v>
      </c>
      <c r="N65" s="55">
        <f t="shared" si="20"/>
        <v>-674708.27</v>
      </c>
      <c r="O65" s="55">
        <f t="shared" si="20"/>
        <v>-1207362.3</v>
      </c>
      <c r="P65" s="55">
        <f t="shared" si="17"/>
        <v>-18818987.159999996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35">
        <v>-87563.5</v>
      </c>
      <c r="C91" s="35">
        <v>-128769.85</v>
      </c>
      <c r="D91" s="35">
        <v>-145252.39</v>
      </c>
      <c r="E91" s="19">
        <v>0</v>
      </c>
      <c r="F91" s="19">
        <v>0</v>
      </c>
      <c r="G91" s="35">
        <v>-83125.89</v>
      </c>
      <c r="H91" s="35">
        <v>-61968.01</v>
      </c>
      <c r="I91" s="35">
        <v>-52458.86</v>
      </c>
      <c r="J91" s="35">
        <v>-21712.58</v>
      </c>
      <c r="K91" s="35">
        <v>-21554.09</v>
      </c>
      <c r="L91" s="35">
        <v>-43821.37</v>
      </c>
      <c r="M91" s="35">
        <v>-66405.62</v>
      </c>
      <c r="N91" s="35">
        <v>-28606.72</v>
      </c>
      <c r="O91" s="35">
        <v>-51190.97</v>
      </c>
      <c r="P91" s="55">
        <f>SUM(B91:O91)</f>
        <v>-792429.8499999999</v>
      </c>
      <c r="Q91" s="46"/>
      <c r="R91"/>
      <c r="S91"/>
    </row>
    <row r="92" spans="1:19" ht="18.75" customHeight="1">
      <c r="A92" s="12" t="s">
        <v>96</v>
      </c>
      <c r="B92" s="35">
        <v>-1962669.49</v>
      </c>
      <c r="C92" s="35">
        <v>-2886278.67</v>
      </c>
      <c r="D92" s="35">
        <v>-3255722.34</v>
      </c>
      <c r="E92" s="19">
        <v>0</v>
      </c>
      <c r="F92" s="19">
        <v>0</v>
      </c>
      <c r="G92" s="35">
        <v>-1863203.89</v>
      </c>
      <c r="H92" s="35">
        <v>-1388966.1</v>
      </c>
      <c r="I92" s="35">
        <v>-1175825.53</v>
      </c>
      <c r="J92" s="35">
        <v>-486670.99</v>
      </c>
      <c r="K92" s="35">
        <v>-483118.64</v>
      </c>
      <c r="L92" s="35">
        <v>-982222.83</v>
      </c>
      <c r="M92" s="35">
        <v>-1488431.71</v>
      </c>
      <c r="N92" s="35">
        <v>-641197.91</v>
      </c>
      <c r="O92" s="35">
        <v>-1147406.78</v>
      </c>
      <c r="P92" s="55">
        <f>SUM(B92:O92)</f>
        <v>-17761714.880000003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1602229.84</v>
      </c>
      <c r="C105" s="24">
        <f t="shared" si="22"/>
        <v>2372173.4300000006</v>
      </c>
      <c r="D105" s="24">
        <f t="shared" si="22"/>
        <v>2358622.919999999</v>
      </c>
      <c r="E105" s="24">
        <f t="shared" si="22"/>
        <v>405092.43999999994</v>
      </c>
      <c r="F105" s="24">
        <f t="shared" si="22"/>
        <v>836724.38</v>
      </c>
      <c r="G105" s="24">
        <f t="shared" si="22"/>
        <v>1272532.4100000004</v>
      </c>
      <c r="H105" s="24">
        <f aca="true" t="shared" si="23" ref="H105:M105">+H106+H107</f>
        <v>1156393.57</v>
      </c>
      <c r="I105" s="24">
        <f t="shared" si="23"/>
        <v>815544.1100000001</v>
      </c>
      <c r="J105" s="24">
        <f t="shared" si="23"/>
        <v>476112.84</v>
      </c>
      <c r="K105" s="24">
        <f t="shared" si="23"/>
        <v>484140.1799999999</v>
      </c>
      <c r="L105" s="24">
        <f t="shared" si="23"/>
        <v>758219.83</v>
      </c>
      <c r="M105" s="24">
        <f t="shared" si="23"/>
        <v>1210602.8200000003</v>
      </c>
      <c r="N105" s="24">
        <f>+N106+N107</f>
        <v>561742.7799999999</v>
      </c>
      <c r="O105" s="24">
        <f>+O106+O107</f>
        <v>914896.7699999996</v>
      </c>
      <c r="P105" s="41">
        <f t="shared" si="21"/>
        <v>15225028.319999998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1584751.29</v>
      </c>
      <c r="C106" s="24">
        <f t="shared" si="24"/>
        <v>2347891.0600000005</v>
      </c>
      <c r="D106" s="24">
        <f t="shared" si="24"/>
        <v>2350512.719999999</v>
      </c>
      <c r="E106" s="24">
        <f t="shared" si="24"/>
        <v>405092.43999999994</v>
      </c>
      <c r="F106" s="24">
        <f t="shared" si="24"/>
        <v>829475.01</v>
      </c>
      <c r="G106" s="24">
        <f t="shared" si="24"/>
        <v>1249479.7100000004</v>
      </c>
      <c r="H106" s="24">
        <f t="shared" si="24"/>
        <v>1156393.57</v>
      </c>
      <c r="I106" s="24">
        <f t="shared" si="24"/>
        <v>806806.3800000001</v>
      </c>
      <c r="J106" s="24">
        <f t="shared" si="24"/>
        <v>474540.79000000004</v>
      </c>
      <c r="K106" s="24">
        <f t="shared" si="24"/>
        <v>475917.60999999987</v>
      </c>
      <c r="L106" s="24">
        <f t="shared" si="24"/>
        <v>756755.1599999999</v>
      </c>
      <c r="M106" s="24">
        <f t="shared" si="24"/>
        <v>1201664.2600000002</v>
      </c>
      <c r="N106" s="24">
        <f t="shared" si="24"/>
        <v>557377.4099999999</v>
      </c>
      <c r="O106" s="24">
        <f t="shared" si="24"/>
        <v>911547.7599999995</v>
      </c>
      <c r="P106" s="41">
        <f t="shared" si="21"/>
        <v>15108205.170000002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17478.55</v>
      </c>
      <c r="C107" s="24">
        <f t="shared" si="25"/>
        <v>24282.37</v>
      </c>
      <c r="D107" s="24">
        <f t="shared" si="25"/>
        <v>8110.2</v>
      </c>
      <c r="E107" s="24">
        <f t="shared" si="25"/>
        <v>0</v>
      </c>
      <c r="F107" s="24">
        <f t="shared" si="25"/>
        <v>7249.37</v>
      </c>
      <c r="G107" s="24">
        <f t="shared" si="25"/>
        <v>23052.7</v>
      </c>
      <c r="H107" s="24">
        <f aca="true" t="shared" si="26" ref="H107:M107">IF(+H53+H103+H108&lt;0,0,(H53+H103+H108))</f>
        <v>0</v>
      </c>
      <c r="I107" s="24">
        <f t="shared" si="26"/>
        <v>8737.73</v>
      </c>
      <c r="J107" s="24">
        <f t="shared" si="26"/>
        <v>1572.05</v>
      </c>
      <c r="K107" s="24">
        <f t="shared" si="26"/>
        <v>8222.57</v>
      </c>
      <c r="L107" s="24">
        <f t="shared" si="26"/>
        <v>1464.67</v>
      </c>
      <c r="M107" s="24">
        <f t="shared" si="26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21"/>
        <v>116823.15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15225028.3</v>
      </c>
      <c r="Q113" s="45"/>
    </row>
    <row r="114" spans="1:16" ht="18.75" customHeight="1">
      <c r="A114" s="26" t="s">
        <v>113</v>
      </c>
      <c r="B114" s="27">
        <v>199126.27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199126.27</v>
      </c>
    </row>
    <row r="115" spans="1:16" ht="18.75" customHeight="1">
      <c r="A115" s="26" t="s">
        <v>114</v>
      </c>
      <c r="B115" s="27">
        <v>1403103.57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1403103.57</v>
      </c>
    </row>
    <row r="116" spans="1:16" ht="18.75" customHeight="1">
      <c r="A116" s="26" t="s">
        <v>115</v>
      </c>
      <c r="B116" s="38">
        <v>0</v>
      </c>
      <c r="C116" s="27">
        <v>2372173.42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2372173.42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405092.44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405092.44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836724.38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836724.38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1156393.56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1156393.56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476112.83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476112.83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484140.18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484140.18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1272532.41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1272532.41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815544.11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815544.11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758219.83</v>
      </c>
      <c r="M143" s="38">
        <v>0</v>
      </c>
      <c r="N143" s="38">
        <v>0</v>
      </c>
      <c r="O143" s="38">
        <v>0</v>
      </c>
      <c r="P143" s="39">
        <f t="shared" si="28"/>
        <v>758219.83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2358622.91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2358622.91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1210602.83</v>
      </c>
      <c r="N145" s="71">
        <v>0</v>
      </c>
      <c r="O145" s="71">
        <v>0</v>
      </c>
      <c r="P145" s="39">
        <f t="shared" si="28"/>
        <v>1210602.83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561742.79</v>
      </c>
      <c r="O146" s="71">
        <v>0</v>
      </c>
      <c r="P146" s="39">
        <f>SUM(B146:O146)</f>
        <v>561742.79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914896.77</v>
      </c>
      <c r="P147" s="76">
        <f>SUM(B147:O147)</f>
        <v>914896.77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2019-08-16T12:57:27Z</dcterms:modified>
  <cp:category/>
  <cp:version/>
  <cp:contentType/>
  <cp:contentStatus/>
</cp:coreProperties>
</file>