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<sst xmlns="http://schemas.openxmlformats.org/spreadsheetml/2006/main" count="167" uniqueCount="161">
  <si>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</si>
  <si>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</si>
  <si>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</si>
  <si>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</si>
  <si>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</si>
  <si>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</si>
  <si>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</si>
  <si>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</si>
  <si>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</si>
  <si>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</si>
  <si>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</si>
  <si>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</si>
  <si>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</si>
  <si>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</si>
  <si>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</si>
  <si>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</si>
  <si>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</si>
  <si>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</si>
  <si>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</si>
  <si>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</si>
  <si>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</si>
  <si>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</si>
  <si>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</si>
  <si>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</si>
  <si>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</si>
  <si>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</si>
  <si>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</si>
  <si>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</si>
  <si>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</si>
  <si>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</si>
  <si>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</si>
  <si>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</si>
  <si>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</si>
  <si>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</si>
  <si>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</si>
  <si>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</si>
  <si>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</si>
  <si>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</si>
  <si>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</si>
  <si>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</si>
  <si>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</si>
  <si>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</si>
  <si>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</si>
  <si>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</si>
  <si>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</si>
  <si>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</si>
  <si>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</si>
  <si>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</si>
  <si>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</si>
  <si>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</si>
  <si>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</si>
  <si>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</si>
  <si>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</si>
  <si>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</si>
  <si>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</si>
  <si>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</si>
  <si>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</si>
  <si>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</si>
  <si>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</si>
  <si>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</si>
  <si>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</si>
  <si>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</si>
  <si>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</si>
  <si>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</si>
  <si>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</si>
  <si>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</si>
  <si>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</si>
  <si>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</si>
  <si>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</si>
  <si>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</si>
  <si>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</si>
  <si>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</si>
  <si>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</si>
  <si>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</si>
  <si>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</si>
  <si>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</si>
  <si>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</si>
  <si>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</si>
  <si>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</si>
  <si>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</si>
  <si>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</si>
  <si>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</si>
  <si>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</si>
  <si>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</si>
  <si>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</si>
  <si>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</si>
  <si>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</si>
  <si>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</si>
  <si>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</si>
  <si>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</si>
  <si>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</si>
  <si>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</si>
  <si>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</si>
  <si>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</si>
  <si>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</si>
  <si>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</si>
  <si>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</si>
  <si>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</si>
  <si>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</si>
  <si>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</si>
  <si>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</si>
  <si>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</si>
  <si>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</si>
  <si>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</si>
  <si>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</si>
  <si>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</si>
  <si>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</si>
  <si>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</si>
  <si>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</si>
  <si>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</si>
  <si>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</si>
  <si>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</si>
  <si>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</si>
  <si>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</si>
  <si>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</si>
  <si>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</si>
  <si>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</si>
  <si>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</si>
  <si>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</si>
  <si>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</si>
  <si>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</si>
  <si>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</si>
  <si>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</si>
  <si>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</si>
  <si>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</si>
  <si>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</si>
  <si>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</si>
  <si>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</si>
  <si>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</si>
  <si>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</si>
  <si>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</si>
  <si>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</si>
  <si>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</si>
  <si>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</si>
  <si>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</si>
  <si>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</si>
  <si>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</si>
  <si>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</si>
  <si>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</si>
  <si>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</si>
  <si>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</si>
  <si>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</si>
  <si>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</si>
  <si>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</si>
  <si>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</si>
  <si>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</si>
  <si>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</si>
  <si>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</si>
  <si>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</si>
  <si>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</si>
  <si>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</si>
  <si>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</si>
  <si>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</si>
  <si>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</si>
  <si>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</si>
  <si>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</si>
  <si>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</si>
  <si>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</si>
  <si>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</si>
  <si>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</si>
  <si>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16/07/19 - VENCIMENTO 23/07/19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</si>
</sst>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481618</v>
      </c>
      <c r="C7" s="9">
        <f t="shared" si="0"/>
        <v>633814</v>
      </c>
      <c r="D7" s="9">
        <f t="shared" si="0"/>
        <v>602267</v>
      </c>
      <c r="E7" s="9">
        <f>+E8+E20+E24+E27</f>
        <v>97383</v>
      </c>
      <c r="F7" s="9">
        <f>+F8+F20+F24+F27</f>
        <v>255875</v>
      </c>
      <c r="G7" s="9">
        <f t="shared" si="0"/>
        <v>415933</v>
      </c>
      <c r="H7" s="9">
        <f t="shared" si="0"/>
        <v>303915</v>
      </c>
      <c r="I7" s="9">
        <f t="shared" si="0"/>
        <v>257351</v>
      </c>
      <c r="J7" s="9">
        <f t="shared" si="0"/>
        <v>133877</v>
      </c>
      <c r="K7" s="9">
        <f t="shared" si="0"/>
        <v>135989</v>
      </c>
      <c r="L7" s="9">
        <f t="shared" si="0"/>
        <v>278854</v>
      </c>
      <c r="M7" s="9">
        <f t="shared" si="0"/>
        <v>398115</v>
      </c>
      <c r="N7" s="9">
        <f t="shared" si="0"/>
        <v>420829</v>
      </c>
      <c r="O7" s="9">
        <f t="shared" si="0"/>
        <v>4415820</v>
      </c>
      <c r="P7" s="43"/>
      <c r="Q7"/>
      <c r="R7"/>
    </row>
    <row r="8" spans="1:18" ht="17.25" customHeight="1">
      <c r="A8" s="10" t="s">
        <v>35</v>
      </c>
      <c r="B8" s="11">
        <f>B9+B12+B16</f>
        <v>248447</v>
      </c>
      <c r="C8" s="11">
        <f aca="true" t="shared" si="1" ref="C8:N8">C9+C12+C16</f>
        <v>336008</v>
      </c>
      <c r="D8" s="11">
        <f t="shared" si="1"/>
        <v>295497</v>
      </c>
      <c r="E8" s="11">
        <f>E9+E12+E16</f>
        <v>45896</v>
      </c>
      <c r="F8" s="11">
        <f>F9+F12+F16</f>
        <v>128366</v>
      </c>
      <c r="G8" s="11">
        <f t="shared" si="1"/>
        <v>220413</v>
      </c>
      <c r="H8" s="11">
        <f t="shared" si="1"/>
        <v>166460</v>
      </c>
      <c r="I8" s="11">
        <f t="shared" si="1"/>
        <v>120502</v>
      </c>
      <c r="J8" s="11">
        <f t="shared" si="1"/>
        <v>70632</v>
      </c>
      <c r="K8" s="11">
        <f t="shared" si="1"/>
        <v>71776</v>
      </c>
      <c r="L8" s="11">
        <f t="shared" si="1"/>
        <v>134297</v>
      </c>
      <c r="M8" s="11">
        <f t="shared" si="1"/>
        <v>201126</v>
      </c>
      <c r="N8" s="11">
        <f t="shared" si="1"/>
        <v>235325</v>
      </c>
      <c r="O8" s="11">
        <f aca="true" t="shared" si="2" ref="O8:O27">SUM(B8:N8)</f>
        <v>2274745</v>
      </c>
      <c r="P8"/>
      <c r="Q8"/>
      <c r="R8"/>
    </row>
    <row r="9" spans="1:18" ht="17.25" customHeight="1">
      <c r="A9" s="15" t="s">
        <v>13</v>
      </c>
      <c r="B9" s="13">
        <f>+B10+B11</f>
        <v>27483</v>
      </c>
      <c r="C9" s="13">
        <f aca="true" t="shared" si="3" ref="C9:N9">+C10+C11</f>
        <v>40304</v>
      </c>
      <c r="D9" s="13">
        <f t="shared" si="3"/>
        <v>32055</v>
      </c>
      <c r="E9" s="13">
        <f>+E10+E11</f>
        <v>6181</v>
      </c>
      <c r="F9" s="13">
        <f>+F10+F11</f>
        <v>12338</v>
      </c>
      <c r="G9" s="13">
        <f t="shared" si="3"/>
        <v>24825</v>
      </c>
      <c r="H9" s="13">
        <f t="shared" si="3"/>
        <v>18096</v>
      </c>
      <c r="I9" s="13">
        <f t="shared" si="3"/>
        <v>9359</v>
      </c>
      <c r="J9" s="13">
        <f t="shared" si="3"/>
        <v>5280</v>
      </c>
      <c r="K9" s="13">
        <f t="shared" si="3"/>
        <v>6487</v>
      </c>
      <c r="L9" s="13">
        <f t="shared" si="3"/>
        <v>7537</v>
      </c>
      <c r="M9" s="13">
        <f t="shared" si="3"/>
        <v>14137</v>
      </c>
      <c r="N9" s="13">
        <f t="shared" si="3"/>
        <v>32724</v>
      </c>
      <c r="O9" s="11">
        <f t="shared" si="2"/>
        <v>236806</v>
      </c>
      <c r="P9"/>
      <c r="Q9"/>
      <c r="R9"/>
    </row>
    <row r="10" spans="1:18" ht="17.25" customHeight="1">
      <c r="A10" s="29" t="s">
        <v>14</v>
      </c>
      <c r="B10" s="13">
        <v>27483</v>
      </c>
      <c r="C10" s="13">
        <v>40304</v>
      </c>
      <c r="D10" s="13">
        <v>32055</v>
      </c>
      <c r="E10" s="13">
        <v>6181</v>
      </c>
      <c r="F10" s="13">
        <v>12338</v>
      </c>
      <c r="G10" s="13">
        <v>24825</v>
      </c>
      <c r="H10" s="13">
        <v>18096</v>
      </c>
      <c r="I10" s="13">
        <v>9359</v>
      </c>
      <c r="J10" s="13">
        <v>5280</v>
      </c>
      <c r="K10" s="13">
        <v>6487</v>
      </c>
      <c r="L10" s="13">
        <v>7537</v>
      </c>
      <c r="M10" s="13">
        <v>14137</v>
      </c>
      <c r="N10" s="13">
        <v>32724</v>
      </c>
      <c r="O10" s="11">
        <f t="shared" si="2"/>
        <v>236806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209822</v>
      </c>
      <c r="C12" s="17">
        <f t="shared" si="4"/>
        <v>279944</v>
      </c>
      <c r="D12" s="17">
        <f t="shared" si="4"/>
        <v>250420</v>
      </c>
      <c r="E12" s="17">
        <f>SUM(E13:E15)</f>
        <v>37304</v>
      </c>
      <c r="F12" s="17">
        <f>SUM(F13:F15)</f>
        <v>110018</v>
      </c>
      <c r="G12" s="17">
        <f t="shared" si="4"/>
        <v>185713</v>
      </c>
      <c r="H12" s="17">
        <f t="shared" si="4"/>
        <v>140429</v>
      </c>
      <c r="I12" s="17">
        <f t="shared" si="4"/>
        <v>104190</v>
      </c>
      <c r="J12" s="17">
        <f t="shared" si="4"/>
        <v>61044</v>
      </c>
      <c r="K12" s="17">
        <f t="shared" si="4"/>
        <v>61680</v>
      </c>
      <c r="L12" s="17">
        <f t="shared" si="4"/>
        <v>118546</v>
      </c>
      <c r="M12" s="17">
        <f t="shared" si="4"/>
        <v>176116</v>
      </c>
      <c r="N12" s="17">
        <f t="shared" si="4"/>
        <v>191705</v>
      </c>
      <c r="O12" s="11">
        <f t="shared" si="2"/>
        <v>1926931</v>
      </c>
      <c r="P12"/>
      <c r="Q12"/>
      <c r="R12"/>
    </row>
    <row r="13" spans="1:18" s="60" customFormat="1" ht="17.25" customHeight="1">
      <c r="A13" s="65" t="s">
        <v>16</v>
      </c>
      <c r="B13" s="66">
        <v>98394</v>
      </c>
      <c r="C13" s="66">
        <v>139861</v>
      </c>
      <c r="D13" s="66">
        <v>128233</v>
      </c>
      <c r="E13" s="66">
        <v>20706</v>
      </c>
      <c r="F13" s="66">
        <v>55554</v>
      </c>
      <c r="G13" s="66">
        <v>91801</v>
      </c>
      <c r="H13" s="66">
        <v>67373</v>
      </c>
      <c r="I13" s="66">
        <v>53820</v>
      </c>
      <c r="J13" s="66">
        <v>28880</v>
      </c>
      <c r="K13" s="66">
        <v>29582</v>
      </c>
      <c r="L13" s="66">
        <v>56545</v>
      </c>
      <c r="M13" s="66">
        <v>81878</v>
      </c>
      <c r="N13" s="66">
        <v>90708</v>
      </c>
      <c r="O13" s="67">
        <f t="shared" si="2"/>
        <v>943335</v>
      </c>
      <c r="P13" s="68"/>
      <c r="Q13" s="69"/>
      <c r="R13"/>
    </row>
    <row r="14" spans="1:18" s="60" customFormat="1" ht="17.25" customHeight="1">
      <c r="A14" s="65" t="s">
        <v>17</v>
      </c>
      <c r="B14" s="66">
        <v>105741</v>
      </c>
      <c r="C14" s="66">
        <v>130984</v>
      </c>
      <c r="D14" s="66">
        <v>115768</v>
      </c>
      <c r="E14" s="66">
        <v>15389</v>
      </c>
      <c r="F14" s="66">
        <v>52232</v>
      </c>
      <c r="G14" s="66">
        <v>88681</v>
      </c>
      <c r="H14" s="66">
        <v>69437</v>
      </c>
      <c r="I14" s="66">
        <v>48131</v>
      </c>
      <c r="J14" s="66">
        <v>30602</v>
      </c>
      <c r="K14" s="66">
        <v>30550</v>
      </c>
      <c r="L14" s="66">
        <v>59869</v>
      </c>
      <c r="M14" s="66">
        <v>90084</v>
      </c>
      <c r="N14" s="66">
        <v>92865</v>
      </c>
      <c r="O14" s="67">
        <f t="shared" si="2"/>
        <v>930333</v>
      </c>
      <c r="P14" s="68"/>
      <c r="Q14"/>
      <c r="R14"/>
    </row>
    <row r="15" spans="1:18" ht="17.25" customHeight="1">
      <c r="A15" s="14" t="s">
        <v>18</v>
      </c>
      <c r="B15" s="13">
        <v>5687</v>
      </c>
      <c r="C15" s="13">
        <v>9099</v>
      </c>
      <c r="D15" s="13">
        <v>6419</v>
      </c>
      <c r="E15" s="13">
        <v>1209</v>
      </c>
      <c r="F15" s="13">
        <v>2232</v>
      </c>
      <c r="G15" s="13">
        <v>5231</v>
      </c>
      <c r="H15" s="13">
        <v>3619</v>
      </c>
      <c r="I15" s="13">
        <v>2239</v>
      </c>
      <c r="J15" s="13">
        <v>1562</v>
      </c>
      <c r="K15" s="13">
        <v>1548</v>
      </c>
      <c r="L15" s="13">
        <v>2132</v>
      </c>
      <c r="M15" s="13">
        <v>4154</v>
      </c>
      <c r="N15" s="13">
        <v>8132</v>
      </c>
      <c r="O15" s="11">
        <f t="shared" si="2"/>
        <v>53263</v>
      </c>
      <c r="P15"/>
      <c r="Q15"/>
      <c r="R15"/>
    </row>
    <row r="16" spans="1:15" ht="17.25" customHeight="1">
      <c r="A16" s="15" t="s">
        <v>31</v>
      </c>
      <c r="B16" s="13">
        <f>B17+B18+B19</f>
        <v>11142</v>
      </c>
      <c r="C16" s="13">
        <f aca="true" t="shared" si="5" ref="C16:N16">C17+C18+C19</f>
        <v>15760</v>
      </c>
      <c r="D16" s="13">
        <f t="shared" si="5"/>
        <v>13022</v>
      </c>
      <c r="E16" s="13">
        <f>E17+E18+E19</f>
        <v>2411</v>
      </c>
      <c r="F16" s="13">
        <f>F17+F18+F19</f>
        <v>6010</v>
      </c>
      <c r="G16" s="13">
        <f t="shared" si="5"/>
        <v>9875</v>
      </c>
      <c r="H16" s="13">
        <f t="shared" si="5"/>
        <v>7935</v>
      </c>
      <c r="I16" s="13">
        <f t="shared" si="5"/>
        <v>6953</v>
      </c>
      <c r="J16" s="13">
        <f t="shared" si="5"/>
        <v>4308</v>
      </c>
      <c r="K16" s="13">
        <f t="shared" si="5"/>
        <v>3609</v>
      </c>
      <c r="L16" s="13">
        <f t="shared" si="5"/>
        <v>8214</v>
      </c>
      <c r="M16" s="13">
        <f t="shared" si="5"/>
        <v>10873</v>
      </c>
      <c r="N16" s="13">
        <f t="shared" si="5"/>
        <v>10896</v>
      </c>
      <c r="O16" s="11">
        <f t="shared" si="2"/>
        <v>111008</v>
      </c>
    </row>
    <row r="17" spans="1:18" ht="17.25" customHeight="1">
      <c r="A17" s="14" t="s">
        <v>32</v>
      </c>
      <c r="B17" s="13">
        <v>11127</v>
      </c>
      <c r="C17" s="13">
        <v>15751</v>
      </c>
      <c r="D17" s="13">
        <v>13017</v>
      </c>
      <c r="E17" s="13">
        <v>2406</v>
      </c>
      <c r="F17" s="13">
        <v>6004</v>
      </c>
      <c r="G17" s="13">
        <v>9869</v>
      </c>
      <c r="H17" s="13">
        <v>7925</v>
      </c>
      <c r="I17" s="13">
        <v>6939</v>
      </c>
      <c r="J17" s="13">
        <v>4305</v>
      </c>
      <c r="K17" s="13">
        <v>3602</v>
      </c>
      <c r="L17" s="13">
        <v>8201</v>
      </c>
      <c r="M17" s="13">
        <v>10855</v>
      </c>
      <c r="N17" s="13">
        <v>10880</v>
      </c>
      <c r="O17" s="11">
        <f t="shared" si="2"/>
        <v>110881</v>
      </c>
      <c r="P17"/>
      <c r="Q17"/>
      <c r="R17"/>
    </row>
    <row r="18" spans="1:18" ht="17.25" customHeight="1">
      <c r="A18" s="14" t="s">
        <v>33</v>
      </c>
      <c r="B18" s="13">
        <v>7</v>
      </c>
      <c r="C18" s="13">
        <v>2</v>
      </c>
      <c r="D18" s="13">
        <v>3</v>
      </c>
      <c r="E18" s="13">
        <v>5</v>
      </c>
      <c r="F18" s="13">
        <v>3</v>
      </c>
      <c r="G18" s="13">
        <v>1</v>
      </c>
      <c r="H18" s="13">
        <v>8</v>
      </c>
      <c r="I18" s="13">
        <v>9</v>
      </c>
      <c r="J18" s="13">
        <v>2</v>
      </c>
      <c r="K18" s="13">
        <v>6</v>
      </c>
      <c r="L18" s="13">
        <v>5</v>
      </c>
      <c r="M18" s="13">
        <v>13</v>
      </c>
      <c r="N18" s="13">
        <v>11</v>
      </c>
      <c r="O18" s="11">
        <f t="shared" si="2"/>
        <v>75</v>
      </c>
      <c r="P18"/>
      <c r="Q18"/>
      <c r="R18"/>
    </row>
    <row r="19" spans="1:18" ht="17.25" customHeight="1">
      <c r="A19" s="14" t="s">
        <v>34</v>
      </c>
      <c r="B19" s="13">
        <v>8</v>
      </c>
      <c r="C19" s="13">
        <v>7</v>
      </c>
      <c r="D19" s="13">
        <v>2</v>
      </c>
      <c r="E19" s="13">
        <v>0</v>
      </c>
      <c r="F19" s="13">
        <v>3</v>
      </c>
      <c r="G19" s="13">
        <v>5</v>
      </c>
      <c r="H19" s="13">
        <v>2</v>
      </c>
      <c r="I19" s="13">
        <v>5</v>
      </c>
      <c r="J19" s="13">
        <v>1</v>
      </c>
      <c r="K19" s="13">
        <v>1</v>
      </c>
      <c r="L19" s="13">
        <v>8</v>
      </c>
      <c r="M19" s="13">
        <v>5</v>
      </c>
      <c r="N19" s="13">
        <v>5</v>
      </c>
      <c r="O19" s="11">
        <f t="shared" si="2"/>
        <v>52</v>
      </c>
      <c r="P19"/>
      <c r="Q19"/>
      <c r="R19"/>
    </row>
    <row r="20" spans="1:18" ht="17.25" customHeight="1">
      <c r="A20" s="16" t="s">
        <v>19</v>
      </c>
      <c r="B20" s="11">
        <f>+B21+B22+B23</f>
        <v>147722</v>
      </c>
      <c r="C20" s="11">
        <f aca="true" t="shared" si="6" ref="C20:N20">+C21+C22+C23</f>
        <v>173188</v>
      </c>
      <c r="D20" s="11">
        <f t="shared" si="6"/>
        <v>178745</v>
      </c>
      <c r="E20" s="11">
        <f>+E21+E22+E23</f>
        <v>29204</v>
      </c>
      <c r="F20" s="11">
        <f>+F21+F22+F23</f>
        <v>72276</v>
      </c>
      <c r="G20" s="11">
        <f t="shared" si="6"/>
        <v>114023</v>
      </c>
      <c r="H20" s="11">
        <f t="shared" si="6"/>
        <v>86236</v>
      </c>
      <c r="I20" s="11">
        <f t="shared" si="6"/>
        <v>96991</v>
      </c>
      <c r="J20" s="11">
        <f t="shared" si="6"/>
        <v>47539</v>
      </c>
      <c r="K20" s="11">
        <f t="shared" si="6"/>
        <v>45626</v>
      </c>
      <c r="L20" s="11">
        <f t="shared" si="6"/>
        <v>107687</v>
      </c>
      <c r="M20" s="11">
        <f t="shared" si="6"/>
        <v>143737</v>
      </c>
      <c r="N20" s="11">
        <f t="shared" si="6"/>
        <v>115955</v>
      </c>
      <c r="O20" s="11">
        <f t="shared" si="2"/>
        <v>1358929</v>
      </c>
      <c r="P20"/>
      <c r="Q20"/>
      <c r="R20"/>
    </row>
    <row r="21" spans="1:18" s="60" customFormat="1" ht="17.25" customHeight="1">
      <c r="A21" s="54" t="s">
        <v>20</v>
      </c>
      <c r="B21" s="66">
        <v>74154</v>
      </c>
      <c r="C21" s="66">
        <v>95221</v>
      </c>
      <c r="D21" s="66">
        <v>100699</v>
      </c>
      <c r="E21" s="66">
        <v>17453</v>
      </c>
      <c r="F21" s="66">
        <v>39311</v>
      </c>
      <c r="G21" s="66">
        <v>62010</v>
      </c>
      <c r="H21" s="66">
        <v>45328</v>
      </c>
      <c r="I21" s="66">
        <v>54404</v>
      </c>
      <c r="J21" s="66">
        <v>23963</v>
      </c>
      <c r="K21" s="66">
        <v>24201</v>
      </c>
      <c r="L21" s="66">
        <v>55048</v>
      </c>
      <c r="M21" s="66">
        <v>71369</v>
      </c>
      <c r="N21" s="66">
        <v>62330</v>
      </c>
      <c r="O21" s="67">
        <f t="shared" si="2"/>
        <v>725491</v>
      </c>
      <c r="P21" s="68"/>
      <c r="Q21"/>
      <c r="R21"/>
    </row>
    <row r="22" spans="1:18" s="60" customFormat="1" ht="17.25" customHeight="1">
      <c r="A22" s="54" t="s">
        <v>21</v>
      </c>
      <c r="B22" s="66">
        <v>70618</v>
      </c>
      <c r="C22" s="66">
        <v>74092</v>
      </c>
      <c r="D22" s="66">
        <v>74634</v>
      </c>
      <c r="E22" s="66">
        <v>11156</v>
      </c>
      <c r="F22" s="66">
        <v>31806</v>
      </c>
      <c r="G22" s="66">
        <v>49928</v>
      </c>
      <c r="H22" s="66">
        <v>39377</v>
      </c>
      <c r="I22" s="66">
        <v>41057</v>
      </c>
      <c r="J22" s="66">
        <v>22756</v>
      </c>
      <c r="K22" s="66">
        <v>20603</v>
      </c>
      <c r="L22" s="66">
        <v>51125</v>
      </c>
      <c r="M22" s="66">
        <v>69839</v>
      </c>
      <c r="N22" s="66">
        <v>50522</v>
      </c>
      <c r="O22" s="67">
        <f t="shared" si="2"/>
        <v>607513</v>
      </c>
      <c r="P22" s="68"/>
      <c r="Q22"/>
      <c r="R22"/>
    </row>
    <row r="23" spans="1:18" ht="17.25" customHeight="1">
      <c r="A23" s="12" t="s">
        <v>22</v>
      </c>
      <c r="B23" s="13">
        <v>2950</v>
      </c>
      <c r="C23" s="13">
        <v>3875</v>
      </c>
      <c r="D23" s="13">
        <v>3412</v>
      </c>
      <c r="E23" s="13">
        <v>595</v>
      </c>
      <c r="F23" s="13">
        <v>1159</v>
      </c>
      <c r="G23" s="13">
        <v>2085</v>
      </c>
      <c r="H23" s="13">
        <v>1531</v>
      </c>
      <c r="I23" s="13">
        <v>1530</v>
      </c>
      <c r="J23" s="13">
        <v>820</v>
      </c>
      <c r="K23" s="13">
        <v>822</v>
      </c>
      <c r="L23" s="13">
        <v>1514</v>
      </c>
      <c r="M23" s="13">
        <v>2529</v>
      </c>
      <c r="N23" s="13">
        <v>3103</v>
      </c>
      <c r="O23" s="11">
        <f t="shared" si="2"/>
        <v>25925</v>
      </c>
      <c r="P23"/>
      <c r="Q23"/>
      <c r="R23"/>
    </row>
    <row r="24" spans="1:18" ht="17.25" customHeight="1">
      <c r="A24" s="16" t="s">
        <v>23</v>
      </c>
      <c r="B24" s="13">
        <f>+B25+B26</f>
        <v>85449</v>
      </c>
      <c r="C24" s="13">
        <f aca="true" t="shared" si="7" ref="C24:N24">+C25+C26</f>
        <v>124618</v>
      </c>
      <c r="D24" s="13">
        <f t="shared" si="7"/>
        <v>128025</v>
      </c>
      <c r="E24" s="13">
        <f>+E25+E26</f>
        <v>22283</v>
      </c>
      <c r="F24" s="13">
        <f>+F25+F26</f>
        <v>55233</v>
      </c>
      <c r="G24" s="13">
        <f t="shared" si="7"/>
        <v>81497</v>
      </c>
      <c r="H24" s="13">
        <f t="shared" si="7"/>
        <v>51219</v>
      </c>
      <c r="I24" s="13">
        <f t="shared" si="7"/>
        <v>39858</v>
      </c>
      <c r="J24" s="13">
        <f t="shared" si="7"/>
        <v>15706</v>
      </c>
      <c r="K24" s="13">
        <f t="shared" si="7"/>
        <v>18587</v>
      </c>
      <c r="L24" s="13">
        <f t="shared" si="7"/>
        <v>36870</v>
      </c>
      <c r="M24" s="13">
        <f t="shared" si="7"/>
        <v>53252</v>
      </c>
      <c r="N24" s="13">
        <f t="shared" si="7"/>
        <v>65825</v>
      </c>
      <c r="O24" s="11">
        <f t="shared" si="2"/>
        <v>778422</v>
      </c>
      <c r="P24" s="44"/>
      <c r="Q24"/>
      <c r="R24"/>
    </row>
    <row r="25" spans="1:18" ht="17.25" customHeight="1">
      <c r="A25" s="12" t="s">
        <v>36</v>
      </c>
      <c r="B25" s="13">
        <v>68389</v>
      </c>
      <c r="C25" s="13">
        <v>104771</v>
      </c>
      <c r="D25" s="13">
        <v>104437</v>
      </c>
      <c r="E25" s="13">
        <v>19375</v>
      </c>
      <c r="F25" s="13">
        <v>43705</v>
      </c>
      <c r="G25" s="13">
        <v>68718</v>
      </c>
      <c r="H25" s="13">
        <v>41643</v>
      </c>
      <c r="I25" s="13">
        <v>32852</v>
      </c>
      <c r="J25" s="13">
        <v>13344</v>
      </c>
      <c r="K25" s="13">
        <v>15844</v>
      </c>
      <c r="L25" s="13">
        <v>29991</v>
      </c>
      <c r="M25" s="13">
        <v>44829</v>
      </c>
      <c r="N25" s="13">
        <v>54893</v>
      </c>
      <c r="O25" s="11">
        <f t="shared" si="2"/>
        <v>642791</v>
      </c>
      <c r="P25" s="43"/>
      <c r="Q25"/>
      <c r="R25"/>
    </row>
    <row r="26" spans="1:18" ht="17.25" customHeight="1">
      <c r="A26" s="12" t="s">
        <v>37</v>
      </c>
      <c r="B26" s="13">
        <v>17060</v>
      </c>
      <c r="C26" s="13">
        <v>19847</v>
      </c>
      <c r="D26" s="13">
        <v>23588</v>
      </c>
      <c r="E26" s="13">
        <v>2908</v>
      </c>
      <c r="F26" s="13">
        <v>11528</v>
      </c>
      <c r="G26" s="13">
        <v>12779</v>
      </c>
      <c r="H26" s="13">
        <v>9576</v>
      </c>
      <c r="I26" s="13">
        <v>7006</v>
      </c>
      <c r="J26" s="13">
        <v>2362</v>
      </c>
      <c r="K26" s="13">
        <v>2743</v>
      </c>
      <c r="L26" s="13">
        <v>6879</v>
      </c>
      <c r="M26" s="13">
        <v>8423</v>
      </c>
      <c r="N26" s="13">
        <v>10932</v>
      </c>
      <c r="O26" s="11">
        <f t="shared" si="2"/>
        <v>135631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3724</v>
      </c>
      <c r="O27" s="11">
        <f t="shared" si="2"/>
        <v>3724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39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39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21798.8</v>
      </c>
      <c r="O37" s="23">
        <f>SUM(B37:N37)</f>
        <v>21798.8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1535155.43</v>
      </c>
      <c r="C49" s="22">
        <f aca="true" t="shared" si="11" ref="C49:N49">+C50+C62</f>
        <v>2264577.0000000005</v>
      </c>
      <c r="D49" s="22">
        <f t="shared" si="11"/>
        <v>2342799.96</v>
      </c>
      <c r="E49" s="22">
        <f t="shared" si="11"/>
        <v>514055.64</v>
      </c>
      <c r="F49" s="22">
        <f t="shared" si="11"/>
        <v>852284.75</v>
      </c>
      <c r="G49" s="22">
        <f t="shared" si="11"/>
        <v>1424240.95</v>
      </c>
      <c r="H49" s="22">
        <f t="shared" si="11"/>
        <v>1121905.62</v>
      </c>
      <c r="I49" s="22">
        <f>+I50+I62</f>
        <v>893773.4400000001</v>
      </c>
      <c r="J49" s="22">
        <f t="shared" si="11"/>
        <v>411047.13999999996</v>
      </c>
      <c r="K49" s="22">
        <f>+K50+K62</f>
        <v>380749.42000000004</v>
      </c>
      <c r="L49" s="22">
        <f>+L50+L62</f>
        <v>796613.6900000001</v>
      </c>
      <c r="M49" s="22">
        <f>+M50+M62</f>
        <v>1167611.87</v>
      </c>
      <c r="N49" s="22">
        <f t="shared" si="11"/>
        <v>1398542.57</v>
      </c>
      <c r="O49" s="22">
        <f>SUM(B49:N49)</f>
        <v>15103357.48</v>
      </c>
      <c r="P49"/>
      <c r="Q49"/>
      <c r="R49"/>
    </row>
    <row r="50" spans="1:18" ht="17.25" customHeight="1">
      <c r="A50" s="16" t="s">
        <v>55</v>
      </c>
      <c r="B50" s="23">
        <f>SUM(B51:B61)</f>
        <v>1518491.3199999998</v>
      </c>
      <c r="C50" s="23">
        <f aca="true" t="shared" si="12" ref="C50:N50">SUM(C51:C61)</f>
        <v>2241425.8400000003</v>
      </c>
      <c r="D50" s="23">
        <f t="shared" si="12"/>
        <v>2334689.76</v>
      </c>
      <c r="E50" s="23">
        <f t="shared" si="12"/>
        <v>514055.64</v>
      </c>
      <c r="F50" s="23">
        <f t="shared" si="12"/>
        <v>844557.54</v>
      </c>
      <c r="G50" s="23">
        <f t="shared" si="12"/>
        <v>1401188.25</v>
      </c>
      <c r="H50" s="23">
        <f t="shared" si="12"/>
        <v>1121905.62</v>
      </c>
      <c r="I50" s="23">
        <f>SUM(I51:I61)</f>
        <v>885035.7100000001</v>
      </c>
      <c r="J50" s="23">
        <f t="shared" si="12"/>
        <v>409548.27999999997</v>
      </c>
      <c r="K50" s="23">
        <f>SUM(K51:K61)</f>
        <v>372909.21</v>
      </c>
      <c r="L50" s="23">
        <f>SUM(L51:L61)</f>
        <v>795149.02</v>
      </c>
      <c r="M50" s="23">
        <f>SUM(M51:M61)</f>
        <v>1159090.78</v>
      </c>
      <c r="N50" s="23">
        <f t="shared" si="12"/>
        <v>1391188.11</v>
      </c>
      <c r="O50" s="23">
        <f>SUM(B50:N50)</f>
        <v>14989235.079999998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1514399.64</v>
      </c>
      <c r="C51" s="23">
        <f t="shared" si="13"/>
        <v>2235652.12</v>
      </c>
      <c r="D51" s="23">
        <f t="shared" si="13"/>
        <v>2328304</v>
      </c>
      <c r="E51" s="23">
        <f t="shared" si="13"/>
        <v>514055.64</v>
      </c>
      <c r="F51" s="23">
        <f t="shared" si="13"/>
        <v>842340.5</v>
      </c>
      <c r="G51" s="23">
        <f t="shared" si="13"/>
        <v>1397742.85</v>
      </c>
      <c r="H51" s="23">
        <f t="shared" si="13"/>
        <v>1113362.21</v>
      </c>
      <c r="I51" s="23">
        <f t="shared" si="13"/>
        <v>881658.79</v>
      </c>
      <c r="J51" s="23">
        <f t="shared" si="13"/>
        <v>408204.36</v>
      </c>
      <c r="K51" s="23">
        <f t="shared" si="13"/>
        <v>371685.13</v>
      </c>
      <c r="L51" s="23">
        <f t="shared" si="13"/>
        <v>792893.46</v>
      </c>
      <c r="M51" s="23">
        <f t="shared" si="13"/>
        <v>1156484.26</v>
      </c>
      <c r="N51" s="23">
        <f t="shared" si="13"/>
        <v>1365674.27</v>
      </c>
      <c r="O51" s="23">
        <f>SUM(B51:N51)</f>
        <v>14922457.229999999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21798.8</v>
      </c>
      <c r="O55" s="23">
        <f>SUM(B55:N55)</f>
        <v>21798.8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7727.21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114122.40000000001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-283353.38999999996</v>
      </c>
      <c r="C66" s="35">
        <f t="shared" si="14"/>
        <v>-199645.54000000004</v>
      </c>
      <c r="D66" s="35">
        <f t="shared" si="14"/>
        <v>-207043.66000000003</v>
      </c>
      <c r="E66" s="35">
        <f t="shared" si="14"/>
        <v>-141371.34</v>
      </c>
      <c r="F66" s="35">
        <f t="shared" si="14"/>
        <v>-62959.31</v>
      </c>
      <c r="G66" s="35">
        <f t="shared" si="14"/>
        <v>-311532.03</v>
      </c>
      <c r="H66" s="35">
        <f t="shared" si="14"/>
        <v>-88267.06</v>
      </c>
      <c r="I66" s="35">
        <f t="shared" si="14"/>
        <v>-241447.8</v>
      </c>
      <c r="J66" s="35">
        <f t="shared" si="14"/>
        <v>-47947.42</v>
      </c>
      <c r="K66" s="35">
        <f t="shared" si="14"/>
        <v>218048.58</v>
      </c>
      <c r="L66" s="35">
        <f t="shared" si="14"/>
        <v>-84665.01</v>
      </c>
      <c r="M66" s="35">
        <f t="shared" si="14"/>
        <v>-141830.91</v>
      </c>
      <c r="N66" s="35">
        <f t="shared" si="14"/>
        <v>-154381.39</v>
      </c>
      <c r="O66" s="35">
        <f aca="true" t="shared" si="15" ref="O66:O74">SUM(B66:N66)</f>
        <v>-1746396.2799999998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-269502.02999999997</v>
      </c>
      <c r="C67" s="35">
        <f t="shared" si="16"/>
        <v>-179517.78000000003</v>
      </c>
      <c r="D67" s="35">
        <f t="shared" si="16"/>
        <v>-186967.27000000002</v>
      </c>
      <c r="E67" s="35">
        <f t="shared" si="16"/>
        <v>-26578.3</v>
      </c>
      <c r="F67" s="35">
        <f t="shared" si="16"/>
        <v>-53053.4</v>
      </c>
      <c r="G67" s="35">
        <f t="shared" si="16"/>
        <v>-298202.03</v>
      </c>
      <c r="H67" s="35">
        <f t="shared" si="16"/>
        <v>-77980.5</v>
      </c>
      <c r="I67" s="35">
        <f t="shared" si="16"/>
        <v>-233035.53</v>
      </c>
      <c r="J67" s="35">
        <f t="shared" si="16"/>
        <v>-44001.97</v>
      </c>
      <c r="K67" s="35">
        <f t="shared" si="16"/>
        <v>-58005.97</v>
      </c>
      <c r="L67" s="35">
        <f t="shared" si="16"/>
        <v>-76647.28</v>
      </c>
      <c r="M67" s="35">
        <f t="shared" si="16"/>
        <v>-129825.45999999999</v>
      </c>
      <c r="N67" s="35">
        <f t="shared" si="16"/>
        <v>-140713.2</v>
      </c>
      <c r="O67" s="35">
        <f t="shared" si="15"/>
        <v>-1774030.72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-118176.9</v>
      </c>
      <c r="C68" s="57">
        <f aca="true" t="shared" si="17" ref="C68:N68">-ROUND(C9*$D$3,2)</f>
        <v>-173307.2</v>
      </c>
      <c r="D68" s="57">
        <f t="shared" si="17"/>
        <v>-137836.5</v>
      </c>
      <c r="E68" s="57">
        <f t="shared" si="17"/>
        <v>-26578.3</v>
      </c>
      <c r="F68" s="57">
        <f t="shared" si="17"/>
        <v>-53053.4</v>
      </c>
      <c r="G68" s="57">
        <f t="shared" si="17"/>
        <v>-106747.5</v>
      </c>
      <c r="H68" s="57">
        <f>-ROUND((H9+H29)*$D$3,2)</f>
        <v>-77980.5</v>
      </c>
      <c r="I68" s="57">
        <f t="shared" si="17"/>
        <v>-40243.7</v>
      </c>
      <c r="J68" s="57">
        <f t="shared" si="17"/>
        <v>-22704</v>
      </c>
      <c r="K68" s="57">
        <f t="shared" si="17"/>
        <v>-27894.1</v>
      </c>
      <c r="L68" s="57">
        <f t="shared" si="17"/>
        <v>-32409.1</v>
      </c>
      <c r="M68" s="57">
        <f t="shared" si="17"/>
        <v>-60789.1</v>
      </c>
      <c r="N68" s="57">
        <f t="shared" si="17"/>
        <v>-140713.2</v>
      </c>
      <c r="O68" s="57">
        <f t="shared" si="15"/>
        <v>-1018433.5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-68.8</v>
      </c>
      <c r="C70" s="35">
        <v>-12.9</v>
      </c>
      <c r="D70" s="19">
        <v>-146.2</v>
      </c>
      <c r="E70" s="19">
        <v>0</v>
      </c>
      <c r="F70" s="19">
        <v>0</v>
      </c>
      <c r="G70" s="19">
        <v>-137.6</v>
      </c>
      <c r="H70" s="19">
        <v>0</v>
      </c>
      <c r="I70" s="19">
        <v>-292.4</v>
      </c>
      <c r="J70" s="35">
        <v>-18.35</v>
      </c>
      <c r="K70" s="19">
        <v>-25.94</v>
      </c>
      <c r="L70" s="19">
        <v>-38.12</v>
      </c>
      <c r="M70" s="19">
        <v>-59.49</v>
      </c>
      <c r="N70" s="19">
        <v>0</v>
      </c>
      <c r="O70" s="35">
        <f t="shared" si="15"/>
        <v>-799.8000000000001</v>
      </c>
      <c r="P70"/>
      <c r="Q70"/>
      <c r="R70"/>
    </row>
    <row r="71" spans="1:18" ht="18.75" customHeight="1">
      <c r="A71" s="12" t="s">
        <v>71</v>
      </c>
      <c r="B71" s="35">
        <v>-4183.9</v>
      </c>
      <c r="C71" s="35">
        <v>-812.7</v>
      </c>
      <c r="D71" s="19">
        <v>-1384.6</v>
      </c>
      <c r="E71" s="19">
        <v>0</v>
      </c>
      <c r="F71" s="19">
        <v>0</v>
      </c>
      <c r="G71" s="19">
        <v>-2541.3</v>
      </c>
      <c r="H71" s="19">
        <v>0</v>
      </c>
      <c r="I71" s="19">
        <v>-1444.8</v>
      </c>
      <c r="J71" s="35">
        <v>-120.67</v>
      </c>
      <c r="K71" s="19">
        <v>-170.6</v>
      </c>
      <c r="L71" s="19">
        <v>-250.66</v>
      </c>
      <c r="M71" s="19">
        <v>-391.17</v>
      </c>
      <c r="N71" s="19">
        <v>0</v>
      </c>
      <c r="O71" s="35">
        <f t="shared" si="15"/>
        <v>-11300.4</v>
      </c>
      <c r="P71"/>
      <c r="Q71"/>
      <c r="R71"/>
    </row>
    <row r="72" spans="1:18" ht="18.75" customHeight="1">
      <c r="A72" s="12" t="s">
        <v>72</v>
      </c>
      <c r="B72" s="35">
        <v>-147072.43</v>
      </c>
      <c r="C72" s="35">
        <v>-5384.98</v>
      </c>
      <c r="D72" s="19">
        <v>-47599.97</v>
      </c>
      <c r="E72" s="19">
        <v>0</v>
      </c>
      <c r="F72" s="19">
        <v>0</v>
      </c>
      <c r="G72" s="19">
        <v>-188775.63</v>
      </c>
      <c r="H72" s="19">
        <v>0</v>
      </c>
      <c r="I72" s="19">
        <v>-191054.63</v>
      </c>
      <c r="J72" s="35">
        <v>-21158.95</v>
      </c>
      <c r="K72" s="19">
        <v>-29915.33</v>
      </c>
      <c r="L72" s="19">
        <v>-43949.4</v>
      </c>
      <c r="M72" s="19">
        <v>-68585.7</v>
      </c>
      <c r="N72" s="19">
        <v>0</v>
      </c>
      <c r="O72" s="35">
        <f t="shared" si="15"/>
        <v>-743497.0199999999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-13851.36</v>
      </c>
      <c r="C74" s="57">
        <f t="shared" si="18"/>
        <v>-20127.76</v>
      </c>
      <c r="D74" s="35">
        <f t="shared" si="18"/>
        <v>-20076.39</v>
      </c>
      <c r="E74" s="35">
        <f t="shared" si="18"/>
        <v>-114793.04000000001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-3945.45</v>
      </c>
      <c r="K74" s="35">
        <f t="shared" si="18"/>
        <v>276054.55</v>
      </c>
      <c r="L74" s="35">
        <f t="shared" si="18"/>
        <v>-8017.73</v>
      </c>
      <c r="M74" s="35">
        <f t="shared" si="18"/>
        <v>-12005.45</v>
      </c>
      <c r="N74" s="57">
        <f t="shared" si="18"/>
        <v>-13668.19</v>
      </c>
      <c r="O74" s="57">
        <f t="shared" si="15"/>
        <v>27634.440000000002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-3945.45</v>
      </c>
      <c r="K79" s="35">
        <v>-3945.45</v>
      </c>
      <c r="L79" s="35">
        <v>-8017.73</v>
      </c>
      <c r="M79" s="35">
        <v>-12005.45</v>
      </c>
      <c r="N79" s="35">
        <v>-13668.19</v>
      </c>
      <c r="O79" s="57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57">
        <v>280000</v>
      </c>
      <c r="L87" s="19">
        <v>0</v>
      </c>
      <c r="M87" s="19">
        <v>0</v>
      </c>
      <c r="N87" s="19">
        <v>0</v>
      </c>
      <c r="O87" s="57">
        <f>SUM(B87:N87)</f>
        <v>280000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1251802.0399999998</v>
      </c>
      <c r="C114" s="24">
        <f t="shared" si="20"/>
        <v>2064931.4600000002</v>
      </c>
      <c r="D114" s="24">
        <f t="shared" si="20"/>
        <v>2135756.3</v>
      </c>
      <c r="E114" s="24">
        <f t="shared" si="20"/>
        <v>372684.30000000005</v>
      </c>
      <c r="F114" s="24">
        <f t="shared" si="20"/>
        <v>789325.44</v>
      </c>
      <c r="G114" s="24">
        <f t="shared" si="20"/>
        <v>1112708.92</v>
      </c>
      <c r="H114" s="24">
        <f aca="true" t="shared" si="21" ref="H114:M114">+H115+H116</f>
        <v>1033638.56</v>
      </c>
      <c r="I114" s="24">
        <f t="shared" si="21"/>
        <v>652325.64</v>
      </c>
      <c r="J114" s="24">
        <f t="shared" si="21"/>
        <v>363099.7199999999</v>
      </c>
      <c r="K114" s="24">
        <f t="shared" si="21"/>
        <v>598798</v>
      </c>
      <c r="L114" s="24">
        <f t="shared" si="21"/>
        <v>711948.68</v>
      </c>
      <c r="M114" s="24">
        <f t="shared" si="21"/>
        <v>1025780.9600000001</v>
      </c>
      <c r="N114" s="24">
        <f>+N115+N116</f>
        <v>1244161.1800000002</v>
      </c>
      <c r="O114" s="41">
        <f t="shared" si="19"/>
        <v>13356961.200000001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1235137.9299999997</v>
      </c>
      <c r="C115" s="24">
        <f t="shared" si="22"/>
        <v>2041780.3000000003</v>
      </c>
      <c r="D115" s="24">
        <f t="shared" si="22"/>
        <v>2127646.0999999996</v>
      </c>
      <c r="E115" s="24">
        <f t="shared" si="22"/>
        <v>372684.30000000005</v>
      </c>
      <c r="F115" s="24">
        <f t="shared" si="22"/>
        <v>781598.23</v>
      </c>
      <c r="G115" s="24">
        <f t="shared" si="22"/>
        <v>1089656.22</v>
      </c>
      <c r="H115" s="24">
        <f aca="true" t="shared" si="23" ref="H115:M115">+H50+H67+H74+H111</f>
        <v>1033638.56</v>
      </c>
      <c r="I115" s="24">
        <f t="shared" si="23"/>
        <v>643587.91</v>
      </c>
      <c r="J115" s="24">
        <f t="shared" si="23"/>
        <v>361600.8599999999</v>
      </c>
      <c r="K115" s="24">
        <f t="shared" si="23"/>
        <v>590957.79</v>
      </c>
      <c r="L115" s="24">
        <f t="shared" si="23"/>
        <v>710484.01</v>
      </c>
      <c r="M115" s="24">
        <f t="shared" si="23"/>
        <v>1017259.8700000001</v>
      </c>
      <c r="N115" s="24">
        <f>+N50+N67+N74+N111</f>
        <v>1236806.7200000002</v>
      </c>
      <c r="O115" s="41">
        <f t="shared" si="19"/>
        <v>13242838.799999999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7727.21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1498.86</v>
      </c>
      <c r="K116" s="24">
        <f t="shared" si="25"/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114122.40000000001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13356961.21</v>
      </c>
      <c r="P122" s="45"/>
    </row>
    <row r="123" spans="1:15" ht="18.75" customHeight="1">
      <c r="A123" s="26" t="s">
        <v>118</v>
      </c>
      <c r="B123" s="27">
        <v>159508.78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159508.78</v>
      </c>
    </row>
    <row r="124" spans="1:15" ht="18.75" customHeight="1">
      <c r="A124" s="26" t="s">
        <v>119</v>
      </c>
      <c r="B124" s="27">
        <v>1092293.26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1092293.26</v>
      </c>
    </row>
    <row r="125" spans="1:15" ht="18.75" customHeight="1">
      <c r="A125" s="26" t="s">
        <v>120</v>
      </c>
      <c r="B125" s="38">
        <v>0</v>
      </c>
      <c r="C125" s="27">
        <v>2064931.46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2064931.46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453347.78</v>
      </c>
      <c r="O139" s="39">
        <f t="shared" si="26"/>
        <v>453347.78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790813.39</v>
      </c>
      <c r="O140" s="39">
        <f t="shared" si="26"/>
        <v>790813.39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372684.3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372684.3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789325.44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789325.44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1033638.56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1033638.56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363099.72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363099.72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598798</v>
      </c>
      <c r="L147" s="38">
        <v>0</v>
      </c>
      <c r="M147" s="38">
        <v>0</v>
      </c>
      <c r="N147" s="38">
        <v>0</v>
      </c>
      <c r="O147" s="39">
        <f t="shared" si="27"/>
        <v>598798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1112708.91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1112708.91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652325.65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652325.65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711948.68</v>
      </c>
      <c r="M152" s="38">
        <v>0</v>
      </c>
      <c r="N152" s="38">
        <v>0</v>
      </c>
      <c r="O152" s="39">
        <f t="shared" si="27"/>
        <v>711948.68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2135756.31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2135756.31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1025780.97</v>
      </c>
      <c r="N154" s="75">
        <v>0</v>
      </c>
      <c r="O154" s="74">
        <f t="shared" si="27"/>
        <v>1025780.97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2019-07-22T19:35:05Z</dcterms:modified>
  <cp:category/>
  <cp:version/>
  <cp:contentType/>
  <cp:contentStatus/>
</cp:coreProperties>
</file>