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<sst xmlns="http://schemas.openxmlformats.org/spreadsheetml/2006/main" count="167" uniqueCount="161">
  <si>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</si>
  <si>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</si>
  <si>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</si>
  <si>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</si>
  <si>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</si>
  <si>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</si>
  <si>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</si>
  <si>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</si>
  <si>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</si>
  <si>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</si>
  <si>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</si>
  <si>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</si>
  <si>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</si>
  <si>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</si>
  <si>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</si>
  <si>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</si>
  <si>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</si>
  <si>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</si>
  <si>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</si>
  <si>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</si>
  <si>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</si>
  <si>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</si>
  <si>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</si>
  <si>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</si>
  <si>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</si>
  <si>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</si>
  <si>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</si>
  <si>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</si>
  <si>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</si>
  <si>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</si>
  <si>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</si>
  <si>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</si>
  <si>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</si>
  <si>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</si>
  <si>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</si>
  <si>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</si>
  <si>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</si>
  <si>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</si>
  <si>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</si>
  <si>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</si>
  <si>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</si>
  <si>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</si>
  <si>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</si>
  <si>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</si>
  <si>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</si>
  <si>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</si>
  <si>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</si>
  <si>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</si>
  <si>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</si>
  <si>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</si>
  <si>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</si>
  <si>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</si>
  <si>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</si>
  <si>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</si>
  <si>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</si>
  <si>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</si>
  <si>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</si>
  <si>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</si>
  <si>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</si>
  <si>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</si>
  <si>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</si>
  <si>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</si>
  <si>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</si>
  <si>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</si>
  <si>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</si>
  <si>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</si>
  <si>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</si>
  <si>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</si>
  <si>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</si>
  <si>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</si>
  <si>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</si>
  <si>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</si>
  <si>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</si>
  <si>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</si>
  <si>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</si>
  <si>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</si>
  <si>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</si>
  <si>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</si>
  <si>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</si>
  <si>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</si>
  <si>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</si>
  <si>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</si>
  <si>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</si>
  <si>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</si>
  <si>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</si>
  <si>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</si>
  <si>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</si>
  <si>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</si>
  <si>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</si>
  <si>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</si>
  <si>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</si>
  <si>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</si>
  <si>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</si>
  <si>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</si>
  <si>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</si>
  <si>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</si>
  <si>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</si>
  <si>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</si>
  <si>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</si>
  <si>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</si>
  <si>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</si>
  <si>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</si>
  <si>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</si>
  <si>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</si>
  <si>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</si>
  <si>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</si>
  <si>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</si>
  <si>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</si>
  <si>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</si>
  <si>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</si>
  <si>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</si>
  <si>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</si>
  <si>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</si>
  <si>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</si>
  <si>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</si>
  <si>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</si>
  <si>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</si>
  <si>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</si>
  <si>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</si>
  <si>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</si>
  <si>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</si>
  <si>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</si>
  <si>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</si>
  <si>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</si>
  <si>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</si>
  <si>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</si>
  <si>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</si>
  <si>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</si>
  <si>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</si>
  <si>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</si>
  <si>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</si>
  <si>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</si>
  <si>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</si>
  <si>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</si>
  <si>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</si>
  <si>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</si>
  <si>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</si>
  <si>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</si>
  <si>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</si>
  <si>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</si>
  <si>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</si>
  <si>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</si>
  <si>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</si>
  <si>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</si>
  <si>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</si>
  <si>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</si>
  <si>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</si>
  <si>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</si>
  <si>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</si>
  <si>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</si>
  <si>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</si>
  <si>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</si>
  <si>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</si>
  <si>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</si>
  <si>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</si>
  <si>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</si>
  <si>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</si>
  <si>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</si>
  <si>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</si>
  <si>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</si>
  <si>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15/07/19 - VENCIMENTO 22/07/19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</si>
</sst>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487632</v>
      </c>
      <c r="C7" s="9">
        <f t="shared" si="0"/>
        <v>640128</v>
      </c>
      <c r="D7" s="9">
        <f t="shared" si="0"/>
        <v>624829</v>
      </c>
      <c r="E7" s="9">
        <f>+E8+E20+E24+E27</f>
        <v>101011</v>
      </c>
      <c r="F7" s="9">
        <f>+F8+F20+F24+F27</f>
        <v>262957</v>
      </c>
      <c r="G7" s="9">
        <f t="shared" si="0"/>
        <v>419288</v>
      </c>
      <c r="H7" s="9">
        <f t="shared" si="0"/>
        <v>309717</v>
      </c>
      <c r="I7" s="9">
        <f t="shared" si="0"/>
        <v>262556</v>
      </c>
      <c r="J7" s="9">
        <f t="shared" si="0"/>
        <v>131300</v>
      </c>
      <c r="K7" s="9">
        <f t="shared" si="0"/>
        <v>134999</v>
      </c>
      <c r="L7" s="9">
        <f t="shared" si="0"/>
        <v>279522</v>
      </c>
      <c r="M7" s="9">
        <f t="shared" si="0"/>
        <v>402373</v>
      </c>
      <c r="N7" s="9">
        <f t="shared" si="0"/>
        <v>422482</v>
      </c>
      <c r="O7" s="9">
        <f t="shared" si="0"/>
        <v>4478794</v>
      </c>
      <c r="P7" s="43"/>
      <c r="Q7"/>
      <c r="R7"/>
    </row>
    <row r="8" spans="1:18" ht="17.25" customHeight="1">
      <c r="A8" s="10" t="s">
        <v>35</v>
      </c>
      <c r="B8" s="11">
        <f>B9+B12+B16</f>
        <v>248858</v>
      </c>
      <c r="C8" s="11">
        <f aca="true" t="shared" si="1" ref="C8:N8">C9+C12+C16</f>
        <v>336235</v>
      </c>
      <c r="D8" s="11">
        <f t="shared" si="1"/>
        <v>302044</v>
      </c>
      <c r="E8" s="11">
        <f>E9+E12+E16</f>
        <v>46284</v>
      </c>
      <c r="F8" s="11">
        <f>F9+F12+F16</f>
        <v>129535</v>
      </c>
      <c r="G8" s="11">
        <f t="shared" si="1"/>
        <v>218490</v>
      </c>
      <c r="H8" s="11">
        <f t="shared" si="1"/>
        <v>167690</v>
      </c>
      <c r="I8" s="11">
        <f t="shared" si="1"/>
        <v>120729</v>
      </c>
      <c r="J8" s="11">
        <f t="shared" si="1"/>
        <v>68676</v>
      </c>
      <c r="K8" s="11">
        <f t="shared" si="1"/>
        <v>70576</v>
      </c>
      <c r="L8" s="11">
        <f t="shared" si="1"/>
        <v>133712</v>
      </c>
      <c r="M8" s="11">
        <f t="shared" si="1"/>
        <v>201737</v>
      </c>
      <c r="N8" s="11">
        <f t="shared" si="1"/>
        <v>233941</v>
      </c>
      <c r="O8" s="11">
        <f aca="true" t="shared" si="2" ref="O8:O27">SUM(B8:N8)</f>
        <v>2278507</v>
      </c>
      <c r="P8"/>
      <c r="Q8"/>
      <c r="R8"/>
    </row>
    <row r="9" spans="1:18" ht="17.25" customHeight="1">
      <c r="A9" s="15" t="s">
        <v>13</v>
      </c>
      <c r="B9" s="13">
        <f>+B10+B11</f>
        <v>30546</v>
      </c>
      <c r="C9" s="13">
        <f aca="true" t="shared" si="3" ref="C9:N9">+C10+C11</f>
        <v>44414</v>
      </c>
      <c r="D9" s="13">
        <f t="shared" si="3"/>
        <v>37022</v>
      </c>
      <c r="E9" s="13">
        <f>+E10+E11</f>
        <v>6779</v>
      </c>
      <c r="F9" s="13">
        <f>+F10+F11</f>
        <v>14013</v>
      </c>
      <c r="G9" s="13">
        <f t="shared" si="3"/>
        <v>26725</v>
      </c>
      <c r="H9" s="13">
        <f t="shared" si="3"/>
        <v>19781</v>
      </c>
      <c r="I9" s="13">
        <f t="shared" si="3"/>
        <v>10719</v>
      </c>
      <c r="J9" s="13">
        <f t="shared" si="3"/>
        <v>5565</v>
      </c>
      <c r="K9" s="13">
        <f t="shared" si="3"/>
        <v>7079</v>
      </c>
      <c r="L9" s="13">
        <f t="shared" si="3"/>
        <v>8531</v>
      </c>
      <c r="M9" s="13">
        <f t="shared" si="3"/>
        <v>15588</v>
      </c>
      <c r="N9" s="13">
        <f t="shared" si="3"/>
        <v>35121</v>
      </c>
      <c r="O9" s="11">
        <f t="shared" si="2"/>
        <v>261883</v>
      </c>
      <c r="P9"/>
      <c r="Q9"/>
      <c r="R9"/>
    </row>
    <row r="10" spans="1:18" ht="17.25" customHeight="1">
      <c r="A10" s="29" t="s">
        <v>14</v>
      </c>
      <c r="B10" s="13">
        <v>30546</v>
      </c>
      <c r="C10" s="13">
        <v>44414</v>
      </c>
      <c r="D10" s="13">
        <v>37022</v>
      </c>
      <c r="E10" s="13">
        <v>6779</v>
      </c>
      <c r="F10" s="13">
        <v>14013</v>
      </c>
      <c r="G10" s="13">
        <v>26725</v>
      </c>
      <c r="H10" s="13">
        <v>19781</v>
      </c>
      <c r="I10" s="13">
        <v>10719</v>
      </c>
      <c r="J10" s="13">
        <v>5565</v>
      </c>
      <c r="K10" s="13">
        <v>7079</v>
      </c>
      <c r="L10" s="13">
        <v>8531</v>
      </c>
      <c r="M10" s="13">
        <v>15588</v>
      </c>
      <c r="N10" s="13">
        <v>35121</v>
      </c>
      <c r="O10" s="11">
        <f t="shared" si="2"/>
        <v>261883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207357</v>
      </c>
      <c r="C12" s="17">
        <f t="shared" si="4"/>
        <v>276410</v>
      </c>
      <c r="D12" s="17">
        <f t="shared" si="4"/>
        <v>252068</v>
      </c>
      <c r="E12" s="17">
        <f>SUM(E13:E15)</f>
        <v>37143</v>
      </c>
      <c r="F12" s="17">
        <f>SUM(F13:F15)</f>
        <v>109690</v>
      </c>
      <c r="G12" s="17">
        <f t="shared" si="4"/>
        <v>181966</v>
      </c>
      <c r="H12" s="17">
        <f t="shared" si="4"/>
        <v>140043</v>
      </c>
      <c r="I12" s="17">
        <f t="shared" si="4"/>
        <v>103147</v>
      </c>
      <c r="J12" s="17">
        <f t="shared" si="4"/>
        <v>58884</v>
      </c>
      <c r="K12" s="17">
        <f t="shared" si="4"/>
        <v>59931</v>
      </c>
      <c r="L12" s="17">
        <f t="shared" si="4"/>
        <v>117268</v>
      </c>
      <c r="M12" s="17">
        <f t="shared" si="4"/>
        <v>175623</v>
      </c>
      <c r="N12" s="17">
        <f t="shared" si="4"/>
        <v>188329</v>
      </c>
      <c r="O12" s="11">
        <f t="shared" si="2"/>
        <v>1907859</v>
      </c>
      <c r="P12"/>
      <c r="Q12"/>
      <c r="R12"/>
    </row>
    <row r="13" spans="1:18" s="60" customFormat="1" ht="17.25" customHeight="1">
      <c r="A13" s="65" t="s">
        <v>16</v>
      </c>
      <c r="B13" s="66">
        <v>97355</v>
      </c>
      <c r="C13" s="66">
        <v>137869</v>
      </c>
      <c r="D13" s="66">
        <v>129599</v>
      </c>
      <c r="E13" s="66">
        <v>20586</v>
      </c>
      <c r="F13" s="66">
        <v>55685</v>
      </c>
      <c r="G13" s="66">
        <v>90036</v>
      </c>
      <c r="H13" s="66">
        <v>66642</v>
      </c>
      <c r="I13" s="66">
        <v>53382</v>
      </c>
      <c r="J13" s="66">
        <v>27964</v>
      </c>
      <c r="K13" s="66">
        <v>28937</v>
      </c>
      <c r="L13" s="66">
        <v>56509</v>
      </c>
      <c r="M13" s="66">
        <v>81701</v>
      </c>
      <c r="N13" s="66">
        <v>88597</v>
      </c>
      <c r="O13" s="67">
        <f t="shared" si="2"/>
        <v>934862</v>
      </c>
      <c r="P13" s="68"/>
      <c r="Q13" s="69"/>
      <c r="R13"/>
    </row>
    <row r="14" spans="1:18" s="60" customFormat="1" ht="17.25" customHeight="1">
      <c r="A14" s="65" t="s">
        <v>17</v>
      </c>
      <c r="B14" s="66">
        <v>104043</v>
      </c>
      <c r="C14" s="66">
        <v>129565</v>
      </c>
      <c r="D14" s="66">
        <v>115865</v>
      </c>
      <c r="E14" s="66">
        <v>15307</v>
      </c>
      <c r="F14" s="66">
        <v>51608</v>
      </c>
      <c r="G14" s="66">
        <v>86508</v>
      </c>
      <c r="H14" s="66">
        <v>69525</v>
      </c>
      <c r="I14" s="66">
        <v>47457</v>
      </c>
      <c r="J14" s="66">
        <v>29397</v>
      </c>
      <c r="K14" s="66">
        <v>29438</v>
      </c>
      <c r="L14" s="66">
        <v>58549</v>
      </c>
      <c r="M14" s="66">
        <v>89694</v>
      </c>
      <c r="N14" s="66">
        <v>91409</v>
      </c>
      <c r="O14" s="67">
        <f t="shared" si="2"/>
        <v>918365</v>
      </c>
      <c r="P14" s="68"/>
      <c r="Q14"/>
      <c r="R14"/>
    </row>
    <row r="15" spans="1:18" ht="17.25" customHeight="1">
      <c r="A15" s="14" t="s">
        <v>18</v>
      </c>
      <c r="B15" s="13">
        <v>5959</v>
      </c>
      <c r="C15" s="13">
        <v>8976</v>
      </c>
      <c r="D15" s="13">
        <v>6604</v>
      </c>
      <c r="E15" s="13">
        <v>1250</v>
      </c>
      <c r="F15" s="13">
        <v>2397</v>
      </c>
      <c r="G15" s="13">
        <v>5422</v>
      </c>
      <c r="H15" s="13">
        <v>3876</v>
      </c>
      <c r="I15" s="13">
        <v>2308</v>
      </c>
      <c r="J15" s="13">
        <v>1523</v>
      </c>
      <c r="K15" s="13">
        <v>1556</v>
      </c>
      <c r="L15" s="13">
        <v>2210</v>
      </c>
      <c r="M15" s="13">
        <v>4228</v>
      </c>
      <c r="N15" s="13">
        <v>8323</v>
      </c>
      <c r="O15" s="11">
        <f t="shared" si="2"/>
        <v>54632</v>
      </c>
      <c r="P15"/>
      <c r="Q15"/>
      <c r="R15"/>
    </row>
    <row r="16" spans="1:15" ht="17.25" customHeight="1">
      <c r="A16" s="15" t="s">
        <v>31</v>
      </c>
      <c r="B16" s="13">
        <f>B17+B18+B19</f>
        <v>10955</v>
      </c>
      <c r="C16" s="13">
        <f aca="true" t="shared" si="5" ref="C16:N16">C17+C18+C19</f>
        <v>15411</v>
      </c>
      <c r="D16" s="13">
        <f t="shared" si="5"/>
        <v>12954</v>
      </c>
      <c r="E16" s="13">
        <f>E17+E18+E19</f>
        <v>2362</v>
      </c>
      <c r="F16" s="13">
        <f>F17+F18+F19</f>
        <v>5832</v>
      </c>
      <c r="G16" s="13">
        <f t="shared" si="5"/>
        <v>9799</v>
      </c>
      <c r="H16" s="13">
        <f t="shared" si="5"/>
        <v>7866</v>
      </c>
      <c r="I16" s="13">
        <f t="shared" si="5"/>
        <v>6863</v>
      </c>
      <c r="J16" s="13">
        <f t="shared" si="5"/>
        <v>4227</v>
      </c>
      <c r="K16" s="13">
        <f t="shared" si="5"/>
        <v>3566</v>
      </c>
      <c r="L16" s="13">
        <f t="shared" si="5"/>
        <v>7913</v>
      </c>
      <c r="M16" s="13">
        <f t="shared" si="5"/>
        <v>10526</v>
      </c>
      <c r="N16" s="13">
        <f t="shared" si="5"/>
        <v>10491</v>
      </c>
      <c r="O16" s="11">
        <f t="shared" si="2"/>
        <v>108765</v>
      </c>
    </row>
    <row r="17" spans="1:18" ht="17.25" customHeight="1">
      <c r="A17" s="14" t="s">
        <v>32</v>
      </c>
      <c r="B17" s="13">
        <v>10943</v>
      </c>
      <c r="C17" s="13">
        <v>15406</v>
      </c>
      <c r="D17" s="13">
        <v>12945</v>
      </c>
      <c r="E17" s="13">
        <v>2357</v>
      </c>
      <c r="F17" s="13">
        <v>5832</v>
      </c>
      <c r="G17" s="13">
        <v>9794</v>
      </c>
      <c r="H17" s="13">
        <v>7862</v>
      </c>
      <c r="I17" s="13">
        <v>6850</v>
      </c>
      <c r="J17" s="13">
        <v>4227</v>
      </c>
      <c r="K17" s="13">
        <v>3562</v>
      </c>
      <c r="L17" s="13">
        <v>7902</v>
      </c>
      <c r="M17" s="13">
        <v>10517</v>
      </c>
      <c r="N17" s="13">
        <v>10474</v>
      </c>
      <c r="O17" s="11">
        <f t="shared" si="2"/>
        <v>108671</v>
      </c>
      <c r="P17"/>
      <c r="Q17"/>
      <c r="R17"/>
    </row>
    <row r="18" spans="1:18" ht="17.25" customHeight="1">
      <c r="A18" s="14" t="s">
        <v>33</v>
      </c>
      <c r="B18" s="13">
        <v>0</v>
      </c>
      <c r="C18" s="13">
        <v>0</v>
      </c>
      <c r="D18" s="13">
        <v>3</v>
      </c>
      <c r="E18" s="13">
        <v>5</v>
      </c>
      <c r="F18" s="13">
        <v>0</v>
      </c>
      <c r="G18" s="13">
        <v>0</v>
      </c>
      <c r="H18" s="13">
        <v>4</v>
      </c>
      <c r="I18" s="13">
        <v>7</v>
      </c>
      <c r="J18" s="13">
        <v>0</v>
      </c>
      <c r="K18" s="13">
        <v>4</v>
      </c>
      <c r="L18" s="13">
        <v>4</v>
      </c>
      <c r="M18" s="13">
        <v>3</v>
      </c>
      <c r="N18" s="13">
        <v>9</v>
      </c>
      <c r="O18" s="11">
        <f t="shared" si="2"/>
        <v>39</v>
      </c>
      <c r="P18"/>
      <c r="Q18"/>
      <c r="R18"/>
    </row>
    <row r="19" spans="1:18" ht="17.25" customHeight="1">
      <c r="A19" s="14" t="s">
        <v>34</v>
      </c>
      <c r="B19" s="13">
        <v>12</v>
      </c>
      <c r="C19" s="13">
        <v>5</v>
      </c>
      <c r="D19" s="13">
        <v>6</v>
      </c>
      <c r="E19" s="13">
        <v>0</v>
      </c>
      <c r="F19" s="13">
        <v>0</v>
      </c>
      <c r="G19" s="13">
        <v>5</v>
      </c>
      <c r="H19" s="13">
        <v>0</v>
      </c>
      <c r="I19" s="13">
        <v>6</v>
      </c>
      <c r="J19" s="13">
        <v>0</v>
      </c>
      <c r="K19" s="13">
        <v>0</v>
      </c>
      <c r="L19" s="13">
        <v>7</v>
      </c>
      <c r="M19" s="13">
        <v>6</v>
      </c>
      <c r="N19" s="13">
        <v>8</v>
      </c>
      <c r="O19" s="11">
        <f t="shared" si="2"/>
        <v>55</v>
      </c>
      <c r="P19"/>
      <c r="Q19"/>
      <c r="R19"/>
    </row>
    <row r="20" spans="1:18" ht="17.25" customHeight="1">
      <c r="A20" s="16" t="s">
        <v>19</v>
      </c>
      <c r="B20" s="11">
        <f>+B21+B22+B23</f>
        <v>147486</v>
      </c>
      <c r="C20" s="11">
        <f aca="true" t="shared" si="6" ref="C20:N20">+C21+C22+C23</f>
        <v>171318</v>
      </c>
      <c r="D20" s="11">
        <f t="shared" si="6"/>
        <v>180753</v>
      </c>
      <c r="E20" s="11">
        <f>+E21+E22+E23</f>
        <v>29394</v>
      </c>
      <c r="F20" s="11">
        <f>+F21+F22+F23</f>
        <v>72044</v>
      </c>
      <c r="G20" s="11">
        <f t="shared" si="6"/>
        <v>113777</v>
      </c>
      <c r="H20" s="11">
        <f t="shared" si="6"/>
        <v>86237</v>
      </c>
      <c r="I20" s="11">
        <f t="shared" si="6"/>
        <v>97995</v>
      </c>
      <c r="J20" s="11">
        <f t="shared" si="6"/>
        <v>46422</v>
      </c>
      <c r="K20" s="11">
        <f t="shared" si="6"/>
        <v>45048</v>
      </c>
      <c r="L20" s="11">
        <f t="shared" si="6"/>
        <v>106397</v>
      </c>
      <c r="M20" s="11">
        <f t="shared" si="6"/>
        <v>143217</v>
      </c>
      <c r="N20" s="11">
        <f t="shared" si="6"/>
        <v>114802</v>
      </c>
      <c r="O20" s="11">
        <f t="shared" si="2"/>
        <v>1354890</v>
      </c>
      <c r="P20"/>
      <c r="Q20"/>
      <c r="R20"/>
    </row>
    <row r="21" spans="1:18" s="60" customFormat="1" ht="17.25" customHeight="1">
      <c r="A21" s="54" t="s">
        <v>20</v>
      </c>
      <c r="B21" s="66">
        <v>74204</v>
      </c>
      <c r="C21" s="66">
        <v>93913</v>
      </c>
      <c r="D21" s="66">
        <v>103225</v>
      </c>
      <c r="E21" s="66">
        <v>17667</v>
      </c>
      <c r="F21" s="66">
        <v>39416</v>
      </c>
      <c r="G21" s="66">
        <v>61903</v>
      </c>
      <c r="H21" s="66">
        <v>45115</v>
      </c>
      <c r="I21" s="66">
        <v>55153</v>
      </c>
      <c r="J21" s="66">
        <v>23646</v>
      </c>
      <c r="K21" s="66">
        <v>23594</v>
      </c>
      <c r="L21" s="66">
        <v>54719</v>
      </c>
      <c r="M21" s="66">
        <v>71095</v>
      </c>
      <c r="N21" s="66">
        <v>61559</v>
      </c>
      <c r="O21" s="67">
        <f t="shared" si="2"/>
        <v>725209</v>
      </c>
      <c r="P21" s="68"/>
      <c r="Q21"/>
      <c r="R21"/>
    </row>
    <row r="22" spans="1:18" s="60" customFormat="1" ht="17.25" customHeight="1">
      <c r="A22" s="54" t="s">
        <v>21</v>
      </c>
      <c r="B22" s="66">
        <v>70299</v>
      </c>
      <c r="C22" s="66">
        <v>73446</v>
      </c>
      <c r="D22" s="66">
        <v>73988</v>
      </c>
      <c r="E22" s="66">
        <v>11025</v>
      </c>
      <c r="F22" s="66">
        <v>31458</v>
      </c>
      <c r="G22" s="66">
        <v>49661</v>
      </c>
      <c r="H22" s="66">
        <v>39428</v>
      </c>
      <c r="I22" s="66">
        <v>41247</v>
      </c>
      <c r="J22" s="66">
        <v>22022</v>
      </c>
      <c r="K22" s="66">
        <v>20617</v>
      </c>
      <c r="L22" s="66">
        <v>50109</v>
      </c>
      <c r="M22" s="66">
        <v>69439</v>
      </c>
      <c r="N22" s="66">
        <v>50051</v>
      </c>
      <c r="O22" s="67">
        <f t="shared" si="2"/>
        <v>602790</v>
      </c>
      <c r="P22" s="68"/>
      <c r="Q22"/>
      <c r="R22"/>
    </row>
    <row r="23" spans="1:18" ht="17.25" customHeight="1">
      <c r="A23" s="12" t="s">
        <v>22</v>
      </c>
      <c r="B23" s="13">
        <v>2983</v>
      </c>
      <c r="C23" s="13">
        <v>3959</v>
      </c>
      <c r="D23" s="13">
        <v>3540</v>
      </c>
      <c r="E23" s="13">
        <v>702</v>
      </c>
      <c r="F23" s="13">
        <v>1170</v>
      </c>
      <c r="G23" s="13">
        <v>2213</v>
      </c>
      <c r="H23" s="13">
        <v>1694</v>
      </c>
      <c r="I23" s="13">
        <v>1595</v>
      </c>
      <c r="J23" s="13">
        <v>754</v>
      </c>
      <c r="K23" s="13">
        <v>837</v>
      </c>
      <c r="L23" s="13">
        <v>1569</v>
      </c>
      <c r="M23" s="13">
        <v>2683</v>
      </c>
      <c r="N23" s="13">
        <v>3192</v>
      </c>
      <c r="O23" s="11">
        <f t="shared" si="2"/>
        <v>26891</v>
      </c>
      <c r="P23"/>
      <c r="Q23"/>
      <c r="R23"/>
    </row>
    <row r="24" spans="1:18" ht="17.25" customHeight="1">
      <c r="A24" s="16" t="s">
        <v>23</v>
      </c>
      <c r="B24" s="13">
        <f>+B25+B26</f>
        <v>91288</v>
      </c>
      <c r="C24" s="13">
        <f aca="true" t="shared" si="7" ref="C24:N24">+C25+C26</f>
        <v>132575</v>
      </c>
      <c r="D24" s="13">
        <f t="shared" si="7"/>
        <v>142032</v>
      </c>
      <c r="E24" s="13">
        <f>+E25+E26</f>
        <v>25333</v>
      </c>
      <c r="F24" s="13">
        <f>+F25+F26</f>
        <v>61378</v>
      </c>
      <c r="G24" s="13">
        <f t="shared" si="7"/>
        <v>87021</v>
      </c>
      <c r="H24" s="13">
        <f t="shared" si="7"/>
        <v>55790</v>
      </c>
      <c r="I24" s="13">
        <f t="shared" si="7"/>
        <v>43832</v>
      </c>
      <c r="J24" s="13">
        <f t="shared" si="7"/>
        <v>16202</v>
      </c>
      <c r="K24" s="13">
        <f t="shared" si="7"/>
        <v>19375</v>
      </c>
      <c r="L24" s="13">
        <f t="shared" si="7"/>
        <v>39413</v>
      </c>
      <c r="M24" s="13">
        <f t="shared" si="7"/>
        <v>57419</v>
      </c>
      <c r="N24" s="13">
        <f t="shared" si="7"/>
        <v>69924</v>
      </c>
      <c r="O24" s="11">
        <f t="shared" si="2"/>
        <v>841582</v>
      </c>
      <c r="P24" s="44"/>
      <c r="Q24"/>
      <c r="R24"/>
    </row>
    <row r="25" spans="1:18" ht="17.25" customHeight="1">
      <c r="A25" s="12" t="s">
        <v>36</v>
      </c>
      <c r="B25" s="13">
        <v>73297</v>
      </c>
      <c r="C25" s="13">
        <v>111912</v>
      </c>
      <c r="D25" s="13">
        <v>116949</v>
      </c>
      <c r="E25" s="13">
        <v>22214</v>
      </c>
      <c r="F25" s="13">
        <v>48855</v>
      </c>
      <c r="G25" s="13">
        <v>73962</v>
      </c>
      <c r="H25" s="13">
        <v>45492</v>
      </c>
      <c r="I25" s="13">
        <v>36410</v>
      </c>
      <c r="J25" s="13">
        <v>13742</v>
      </c>
      <c r="K25" s="13">
        <v>16655</v>
      </c>
      <c r="L25" s="13">
        <v>32007</v>
      </c>
      <c r="M25" s="13">
        <v>48395</v>
      </c>
      <c r="N25" s="13">
        <v>58842</v>
      </c>
      <c r="O25" s="11">
        <f t="shared" si="2"/>
        <v>698732</v>
      </c>
      <c r="P25" s="43"/>
      <c r="Q25"/>
      <c r="R25"/>
    </row>
    <row r="26" spans="1:18" ht="17.25" customHeight="1">
      <c r="A26" s="12" t="s">
        <v>37</v>
      </c>
      <c r="B26" s="13">
        <v>17991</v>
      </c>
      <c r="C26" s="13">
        <v>20663</v>
      </c>
      <c r="D26" s="13">
        <v>25083</v>
      </c>
      <c r="E26" s="13">
        <v>3119</v>
      </c>
      <c r="F26" s="13">
        <v>12523</v>
      </c>
      <c r="G26" s="13">
        <v>13059</v>
      </c>
      <c r="H26" s="13">
        <v>10298</v>
      </c>
      <c r="I26" s="13">
        <v>7422</v>
      </c>
      <c r="J26" s="13">
        <v>2460</v>
      </c>
      <c r="K26" s="13">
        <v>2720</v>
      </c>
      <c r="L26" s="13">
        <v>7406</v>
      </c>
      <c r="M26" s="13">
        <v>9024</v>
      </c>
      <c r="N26" s="13">
        <v>11082</v>
      </c>
      <c r="O26" s="11">
        <f t="shared" si="2"/>
        <v>142850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3815</v>
      </c>
      <c r="O27" s="11">
        <f t="shared" si="2"/>
        <v>3815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39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21503.48</v>
      </c>
      <c r="O37" s="23">
        <f>SUM(B37:N37)</f>
        <v>21503.48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1554065.85</v>
      </c>
      <c r="C49" s="22">
        <f aca="true" t="shared" si="11" ref="C49:N49">+C50+C62</f>
        <v>2286848.3700000006</v>
      </c>
      <c r="D49" s="22">
        <f t="shared" si="11"/>
        <v>2430022.39</v>
      </c>
      <c r="E49" s="22">
        <f t="shared" si="11"/>
        <v>533206.77</v>
      </c>
      <c r="F49" s="22">
        <f t="shared" si="11"/>
        <v>875598.69</v>
      </c>
      <c r="G49" s="22">
        <f t="shared" si="11"/>
        <v>1435515.42</v>
      </c>
      <c r="H49" s="22">
        <f t="shared" si="11"/>
        <v>1143160.6700000002</v>
      </c>
      <c r="I49" s="22">
        <f>+I50+I62</f>
        <v>911605.25</v>
      </c>
      <c r="J49" s="22">
        <f t="shared" si="11"/>
        <v>403189.61</v>
      </c>
      <c r="K49" s="22">
        <f>+K50+K62</f>
        <v>378043.56000000006</v>
      </c>
      <c r="L49" s="22">
        <f>+L50+L62</f>
        <v>798513.0800000001</v>
      </c>
      <c r="M49" s="22">
        <f>+M50+M62</f>
        <v>1179980.9400000002</v>
      </c>
      <c r="N49" s="22">
        <f t="shared" si="11"/>
        <v>1403611.57</v>
      </c>
      <c r="O49" s="22">
        <f>SUM(B49:N49)</f>
        <v>15333362.17</v>
      </c>
      <c r="P49"/>
      <c r="Q49"/>
      <c r="R49"/>
    </row>
    <row r="50" spans="1:18" ht="17.25" customHeight="1">
      <c r="A50" s="16" t="s">
        <v>55</v>
      </c>
      <c r="B50" s="23">
        <f>SUM(B51:B61)</f>
        <v>1537401.74</v>
      </c>
      <c r="C50" s="23">
        <f aca="true" t="shared" si="12" ref="C50:N50">SUM(C51:C61)</f>
        <v>2263697.2100000004</v>
      </c>
      <c r="D50" s="23">
        <f t="shared" si="12"/>
        <v>2421912.19</v>
      </c>
      <c r="E50" s="23">
        <f t="shared" si="12"/>
        <v>533206.77</v>
      </c>
      <c r="F50" s="23">
        <f t="shared" si="12"/>
        <v>867871.48</v>
      </c>
      <c r="G50" s="23">
        <f t="shared" si="12"/>
        <v>1412462.72</v>
      </c>
      <c r="H50" s="23">
        <f t="shared" si="12"/>
        <v>1143160.6700000002</v>
      </c>
      <c r="I50" s="23">
        <f>SUM(I51:I61)</f>
        <v>902867.52</v>
      </c>
      <c r="J50" s="23">
        <f t="shared" si="12"/>
        <v>401690.75</v>
      </c>
      <c r="K50" s="23">
        <f>SUM(K51:K61)</f>
        <v>370203.35000000003</v>
      </c>
      <c r="L50" s="23">
        <f>SUM(L51:L61)</f>
        <v>797048.41</v>
      </c>
      <c r="M50" s="23">
        <f>SUM(M51:M61)</f>
        <v>1171459.85</v>
      </c>
      <c r="N50" s="23">
        <f t="shared" si="12"/>
        <v>1396257.11</v>
      </c>
      <c r="O50" s="23">
        <f>SUM(B50:N50)</f>
        <v>15219239.77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1533310.06</v>
      </c>
      <c r="C51" s="23">
        <f t="shared" si="13"/>
        <v>2257923.49</v>
      </c>
      <c r="D51" s="23">
        <f t="shared" si="13"/>
        <v>2415526.43</v>
      </c>
      <c r="E51" s="23">
        <f t="shared" si="13"/>
        <v>533206.77</v>
      </c>
      <c r="F51" s="23">
        <f t="shared" si="13"/>
        <v>865654.44</v>
      </c>
      <c r="G51" s="23">
        <f t="shared" si="13"/>
        <v>1409017.32</v>
      </c>
      <c r="H51" s="23">
        <f t="shared" si="13"/>
        <v>1134617.26</v>
      </c>
      <c r="I51" s="23">
        <f t="shared" si="13"/>
        <v>899490.6</v>
      </c>
      <c r="J51" s="23">
        <f t="shared" si="13"/>
        <v>400346.83</v>
      </c>
      <c r="K51" s="23">
        <f t="shared" si="13"/>
        <v>368979.27</v>
      </c>
      <c r="L51" s="23">
        <f t="shared" si="13"/>
        <v>794792.85</v>
      </c>
      <c r="M51" s="23">
        <f t="shared" si="13"/>
        <v>1168853.33</v>
      </c>
      <c r="N51" s="23">
        <f t="shared" si="13"/>
        <v>1371038.59</v>
      </c>
      <c r="O51" s="23">
        <f>SUM(B51:N51)</f>
        <v>15152757.239999998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21503.48</v>
      </c>
      <c r="O55" s="23">
        <f>SUM(B55:N55)</f>
        <v>21503.48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7727.21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114122.40000000001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-187350.76</v>
      </c>
      <c r="C66" s="35">
        <f t="shared" si="14"/>
        <v>-216586.91</v>
      </c>
      <c r="D66" s="35">
        <f t="shared" si="14"/>
        <v>-196385.13</v>
      </c>
      <c r="E66" s="35">
        <f t="shared" si="14"/>
        <v>-143942.74000000002</v>
      </c>
      <c r="F66" s="35">
        <f t="shared" si="14"/>
        <v>-70161.81</v>
      </c>
      <c r="G66" s="35">
        <f t="shared" si="14"/>
        <v>-200365.13</v>
      </c>
      <c r="H66" s="35">
        <f t="shared" si="14"/>
        <v>-95512.56</v>
      </c>
      <c r="I66" s="35">
        <f t="shared" si="14"/>
        <v>-116109.36</v>
      </c>
      <c r="J66" s="35">
        <f t="shared" si="14"/>
        <v>-34530.59</v>
      </c>
      <c r="K66" s="35">
        <f t="shared" si="14"/>
        <v>-43795.14</v>
      </c>
      <c r="L66" s="35">
        <f t="shared" si="14"/>
        <v>-58525.520000000004</v>
      </c>
      <c r="M66" s="35">
        <f t="shared" si="14"/>
        <v>-100607.76999999999</v>
      </c>
      <c r="N66" s="35">
        <f t="shared" si="14"/>
        <v>-164688.49</v>
      </c>
      <c r="O66" s="35">
        <f aca="true" t="shared" si="15" ref="O66:O74">SUM(B66:N66)</f>
        <v>-1628561.9100000001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-173499.4</v>
      </c>
      <c r="C67" s="35">
        <f t="shared" si="16"/>
        <v>-196459.15</v>
      </c>
      <c r="D67" s="35">
        <f t="shared" si="16"/>
        <v>-176308.74</v>
      </c>
      <c r="E67" s="35">
        <f t="shared" si="16"/>
        <v>-29149.7</v>
      </c>
      <c r="F67" s="35">
        <f t="shared" si="16"/>
        <v>-60255.9</v>
      </c>
      <c r="G67" s="35">
        <f t="shared" si="16"/>
        <v>-187035.13</v>
      </c>
      <c r="H67" s="35">
        <f t="shared" si="16"/>
        <v>-85226</v>
      </c>
      <c r="I67" s="35">
        <f t="shared" si="16"/>
        <v>-107697.09</v>
      </c>
      <c r="J67" s="35">
        <f t="shared" si="16"/>
        <v>-30585.14</v>
      </c>
      <c r="K67" s="35">
        <f t="shared" si="16"/>
        <v>-39849.69</v>
      </c>
      <c r="L67" s="35">
        <f t="shared" si="16"/>
        <v>-50507.79</v>
      </c>
      <c r="M67" s="35">
        <f t="shared" si="16"/>
        <v>-88602.31999999999</v>
      </c>
      <c r="N67" s="35">
        <f t="shared" si="16"/>
        <v>-151020.3</v>
      </c>
      <c r="O67" s="35">
        <f t="shared" si="15"/>
        <v>-1376196.35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-131347.8</v>
      </c>
      <c r="C68" s="57">
        <f aca="true" t="shared" si="17" ref="C68:N68">-ROUND(C9*$D$3,2)</f>
        <v>-190980.2</v>
      </c>
      <c r="D68" s="57">
        <f t="shared" si="17"/>
        <v>-159194.6</v>
      </c>
      <c r="E68" s="57">
        <f t="shared" si="17"/>
        <v>-29149.7</v>
      </c>
      <c r="F68" s="57">
        <f t="shared" si="17"/>
        <v>-60255.9</v>
      </c>
      <c r="G68" s="57">
        <f t="shared" si="17"/>
        <v>-114917.5</v>
      </c>
      <c r="H68" s="57">
        <f>-ROUND((H9+H29)*$D$3,2)</f>
        <v>-85226</v>
      </c>
      <c r="I68" s="57">
        <f t="shared" si="17"/>
        <v>-46091.7</v>
      </c>
      <c r="J68" s="57">
        <f t="shared" si="17"/>
        <v>-23929.5</v>
      </c>
      <c r="K68" s="57">
        <f t="shared" si="17"/>
        <v>-30439.7</v>
      </c>
      <c r="L68" s="57">
        <f t="shared" si="17"/>
        <v>-36683.3</v>
      </c>
      <c r="M68" s="57">
        <f t="shared" si="17"/>
        <v>-67028.4</v>
      </c>
      <c r="N68" s="57">
        <f t="shared" si="17"/>
        <v>-151020.3</v>
      </c>
      <c r="O68" s="57">
        <f t="shared" si="15"/>
        <v>-1126264.5999999999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-34.4</v>
      </c>
      <c r="C70" s="35">
        <v>-4.3</v>
      </c>
      <c r="D70" s="19">
        <v>-25.8</v>
      </c>
      <c r="E70" s="19">
        <v>0</v>
      </c>
      <c r="F70" s="19">
        <v>0</v>
      </c>
      <c r="G70" s="19">
        <v>-86</v>
      </c>
      <c r="H70" s="19">
        <v>0</v>
      </c>
      <c r="I70" s="19">
        <v>-120.4</v>
      </c>
      <c r="J70" s="35">
        <v>-7.23</v>
      </c>
      <c r="K70" s="19">
        <v>-10.22</v>
      </c>
      <c r="L70" s="19">
        <v>-15.02</v>
      </c>
      <c r="M70" s="19">
        <v>-23.43</v>
      </c>
      <c r="N70" s="19">
        <v>0</v>
      </c>
      <c r="O70" s="35">
        <f t="shared" si="15"/>
        <v>-326.8</v>
      </c>
      <c r="P70"/>
      <c r="Q70"/>
      <c r="R70"/>
    </row>
    <row r="71" spans="1:18" ht="18.75" customHeight="1">
      <c r="A71" s="12" t="s">
        <v>71</v>
      </c>
      <c r="B71" s="35">
        <v>-1887.7</v>
      </c>
      <c r="C71" s="35">
        <v>-825.6</v>
      </c>
      <c r="D71" s="19">
        <v>-713.8</v>
      </c>
      <c r="E71" s="19">
        <v>0</v>
      </c>
      <c r="F71" s="19">
        <v>0</v>
      </c>
      <c r="G71" s="19">
        <v>-1255.6</v>
      </c>
      <c r="H71" s="19">
        <v>0</v>
      </c>
      <c r="I71" s="19">
        <v>-481.6</v>
      </c>
      <c r="J71" s="35">
        <v>-58.39</v>
      </c>
      <c r="K71" s="19">
        <v>-82.55</v>
      </c>
      <c r="L71" s="19">
        <v>-121.29</v>
      </c>
      <c r="M71" s="19">
        <v>-189.27</v>
      </c>
      <c r="N71" s="19">
        <v>0</v>
      </c>
      <c r="O71" s="35">
        <f t="shared" si="15"/>
        <v>-5615.800000000002</v>
      </c>
      <c r="P71"/>
      <c r="Q71"/>
      <c r="R71"/>
    </row>
    <row r="72" spans="1:18" ht="18.75" customHeight="1">
      <c r="A72" s="12" t="s">
        <v>72</v>
      </c>
      <c r="B72" s="35">
        <v>-40229.5</v>
      </c>
      <c r="C72" s="35">
        <v>-4649.05</v>
      </c>
      <c r="D72" s="19">
        <v>-16374.54</v>
      </c>
      <c r="E72" s="19">
        <v>0</v>
      </c>
      <c r="F72" s="19">
        <v>0</v>
      </c>
      <c r="G72" s="19">
        <v>-70776.03</v>
      </c>
      <c r="H72" s="19">
        <v>0</v>
      </c>
      <c r="I72" s="19">
        <v>-61003.39</v>
      </c>
      <c r="J72" s="35">
        <v>-6590.02</v>
      </c>
      <c r="K72" s="19">
        <v>-9317.22</v>
      </c>
      <c r="L72" s="19">
        <v>-13688.18</v>
      </c>
      <c r="M72" s="19">
        <v>-21361.22</v>
      </c>
      <c r="N72" s="19">
        <v>0</v>
      </c>
      <c r="O72" s="35">
        <f t="shared" si="15"/>
        <v>-243989.15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-3945.45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-252365.56000000003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1366715.09</v>
      </c>
      <c r="C114" s="24">
        <f t="shared" si="20"/>
        <v>2070261.4600000004</v>
      </c>
      <c r="D114" s="24">
        <f t="shared" si="20"/>
        <v>2233637.2600000002</v>
      </c>
      <c r="E114" s="24">
        <f t="shared" si="20"/>
        <v>389264.03</v>
      </c>
      <c r="F114" s="24">
        <f t="shared" si="20"/>
        <v>805436.8799999999</v>
      </c>
      <c r="G114" s="24">
        <f t="shared" si="20"/>
        <v>1235150.2899999998</v>
      </c>
      <c r="H114" s="24">
        <f aca="true" t="shared" si="21" ref="H114:M114">+H115+H116</f>
        <v>1047648.1100000001</v>
      </c>
      <c r="I114" s="24">
        <f t="shared" si="21"/>
        <v>795495.89</v>
      </c>
      <c r="J114" s="24">
        <f t="shared" si="21"/>
        <v>368659.01999999996</v>
      </c>
      <c r="K114" s="24">
        <f t="shared" si="21"/>
        <v>334248.42000000004</v>
      </c>
      <c r="L114" s="24">
        <f t="shared" si="21"/>
        <v>739987.56</v>
      </c>
      <c r="M114" s="24">
        <f t="shared" si="21"/>
        <v>1079373.1700000002</v>
      </c>
      <c r="N114" s="24">
        <f>+N115+N116</f>
        <v>1238923.08</v>
      </c>
      <c r="O114" s="41">
        <f t="shared" si="19"/>
        <v>13704800.260000002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1350050.98</v>
      </c>
      <c r="C115" s="24">
        <f t="shared" si="22"/>
        <v>2047110.3000000005</v>
      </c>
      <c r="D115" s="24">
        <f t="shared" si="22"/>
        <v>2225527.06</v>
      </c>
      <c r="E115" s="24">
        <f t="shared" si="22"/>
        <v>389264.03</v>
      </c>
      <c r="F115" s="24">
        <f t="shared" si="22"/>
        <v>797709.6699999999</v>
      </c>
      <c r="G115" s="24">
        <f t="shared" si="22"/>
        <v>1212097.5899999999</v>
      </c>
      <c r="H115" s="24">
        <f aca="true" t="shared" si="23" ref="H115:M115">+H50+H67+H74+H111</f>
        <v>1047648.1100000001</v>
      </c>
      <c r="I115" s="24">
        <f t="shared" si="23"/>
        <v>786758.16</v>
      </c>
      <c r="J115" s="24">
        <f t="shared" si="23"/>
        <v>367160.16</v>
      </c>
      <c r="K115" s="24">
        <f t="shared" si="23"/>
        <v>326408.21</v>
      </c>
      <c r="L115" s="24">
        <f t="shared" si="23"/>
        <v>738522.89</v>
      </c>
      <c r="M115" s="24">
        <f t="shared" si="23"/>
        <v>1070852.08</v>
      </c>
      <c r="N115" s="24">
        <f>+N50+N67+N74+N111</f>
        <v>1231568.62</v>
      </c>
      <c r="O115" s="41">
        <f t="shared" si="19"/>
        <v>13590677.860000003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7727.21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114122.40000000001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13704800.250000002</v>
      </c>
      <c r="P122" s="45"/>
    </row>
    <row r="123" spans="1:15" ht="18.75" customHeight="1">
      <c r="A123" s="26" t="s">
        <v>118</v>
      </c>
      <c r="B123" s="27">
        <v>172212.66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172212.66</v>
      </c>
    </row>
    <row r="124" spans="1:15" ht="18.75" customHeight="1">
      <c r="A124" s="26" t="s">
        <v>119</v>
      </c>
      <c r="B124" s="27">
        <v>1194502.43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1194502.43</v>
      </c>
    </row>
    <row r="125" spans="1:15" ht="18.75" customHeight="1">
      <c r="A125" s="26" t="s">
        <v>120</v>
      </c>
      <c r="B125" s="38">
        <v>0</v>
      </c>
      <c r="C125" s="27">
        <v>2070261.46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2070261.46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438514.88</v>
      </c>
      <c r="O139" s="39">
        <f t="shared" si="26"/>
        <v>438514.88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800408.2</v>
      </c>
      <c r="O140" s="39">
        <f t="shared" si="26"/>
        <v>800408.2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389264.03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389264.03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805436.88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805436.88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1047648.1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1047648.1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368659.02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368659.02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334248.42</v>
      </c>
      <c r="L147" s="38">
        <v>0</v>
      </c>
      <c r="M147" s="38">
        <v>0</v>
      </c>
      <c r="N147" s="38">
        <v>0</v>
      </c>
      <c r="O147" s="39">
        <f t="shared" si="27"/>
        <v>334248.42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1235150.29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1235150.29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795495.89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795495.89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739987.56</v>
      </c>
      <c r="M152" s="38">
        <v>0</v>
      </c>
      <c r="N152" s="38">
        <v>0</v>
      </c>
      <c r="O152" s="39">
        <f t="shared" si="27"/>
        <v>739987.56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2233637.27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2233637.27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1079373.16</v>
      </c>
      <c r="N154" s="75">
        <v>0</v>
      </c>
      <c r="O154" s="74">
        <f t="shared" si="27"/>
        <v>1079373.16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2019-07-19T14:33:48Z</dcterms:modified>
  <cp:category/>
  <cp:version/>
  <cp:contentType/>
  <cp:contentStatus/>
</cp:coreProperties>
</file>