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<sst xmlns="http://schemas.openxmlformats.org/spreadsheetml/2006/main" count="167" uniqueCount="161">
  <si>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</si>
  <si>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</si>
  <si>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</si>
  <si>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</si>
  <si>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</si>
  <si>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</si>
  <si>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</si>
  <si>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</si>
  <si>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</si>
  <si>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</si>
  <si>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</si>
  <si>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</si>
  <si>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</si>
  <si>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</si>
  <si>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</si>
  <si>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</si>
  <si>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</si>
  <si>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</si>
  <si>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</si>
  <si>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</si>
  <si>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</si>
  <si>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</si>
  <si>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</si>
  <si>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</si>
  <si>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</si>
  <si>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</si>
  <si>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</si>
  <si>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</si>
  <si>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</si>
  <si>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</si>
  <si>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</si>
  <si>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</si>
  <si>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</si>
  <si>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</si>
  <si>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</si>
  <si>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</si>
  <si>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</si>
  <si>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</si>
  <si>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</si>
  <si>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</si>
  <si>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</si>
  <si>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</si>
  <si>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</si>
  <si>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</si>
  <si>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</si>
  <si>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</si>
  <si>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</si>
  <si>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</si>
  <si>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</si>
  <si>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</si>
  <si>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</si>
  <si>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</si>
  <si>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</si>
  <si>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</si>
  <si>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</si>
  <si>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</si>
  <si>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</si>
  <si>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</si>
  <si>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</si>
  <si>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</si>
  <si>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</si>
  <si>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</si>
  <si>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</si>
  <si>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</si>
  <si>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</si>
  <si>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</si>
  <si>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</si>
  <si>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</si>
  <si>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</si>
  <si>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</si>
  <si>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</si>
  <si>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</si>
  <si>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</si>
  <si>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</si>
  <si>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</si>
  <si>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</si>
  <si>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</si>
  <si>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</si>
  <si>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</si>
  <si>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</si>
  <si>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</si>
  <si>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</si>
  <si>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</si>
  <si>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</si>
  <si>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</si>
  <si>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</si>
  <si>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</si>
  <si>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</si>
  <si>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</si>
  <si>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</si>
  <si>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</si>
  <si>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</si>
  <si>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</si>
  <si>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</si>
  <si>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</si>
  <si>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</si>
  <si>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</si>
  <si>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</si>
  <si>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</si>
  <si>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</si>
  <si>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</si>
  <si>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</si>
  <si>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</si>
  <si>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</si>
  <si>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</si>
  <si>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</si>
  <si>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</si>
  <si>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</si>
  <si>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</si>
  <si>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</si>
  <si>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</si>
  <si>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</si>
  <si>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</si>
  <si>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</si>
  <si>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</si>
  <si>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</si>
  <si>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</si>
  <si>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</si>
  <si>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</si>
  <si>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</si>
  <si>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</si>
  <si>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</si>
  <si>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</si>
  <si>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</si>
  <si>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</si>
  <si>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</si>
  <si>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</si>
  <si>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</si>
  <si>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</si>
  <si>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</si>
  <si>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</si>
  <si>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</si>
  <si>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</si>
  <si>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</si>
  <si>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</si>
  <si>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</si>
  <si>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</si>
  <si>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</si>
  <si>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</si>
  <si>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</si>
  <si>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</si>
  <si>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</si>
  <si>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</si>
  <si>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</si>
  <si>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</si>
  <si>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</si>
  <si>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</si>
  <si>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</si>
  <si>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</si>
  <si>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</si>
  <si>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</si>
  <si>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</si>
  <si>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</si>
  <si>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</si>
  <si>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</si>
  <si>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</si>
  <si>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</si>
  <si>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</si>
  <si>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</si>
  <si>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</si>
  <si>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14/07/19 - VENCIMENTO 19/07/19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</si>
</sst>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148760</v>
      </c>
      <c r="C7" s="9">
        <f t="shared" si="0"/>
        <v>212481</v>
      </c>
      <c r="D7" s="9">
        <f t="shared" si="0"/>
        <v>209923</v>
      </c>
      <c r="E7" s="9">
        <f>+E8+E20+E24+E27</f>
        <v>24573</v>
      </c>
      <c r="F7" s="9">
        <f>+F8+F20+F24+F27</f>
        <v>100507</v>
      </c>
      <c r="G7" s="9">
        <f t="shared" si="0"/>
        <v>121111</v>
      </c>
      <c r="H7" s="9">
        <f t="shared" si="0"/>
        <v>107580</v>
      </c>
      <c r="I7" s="9">
        <f t="shared" si="0"/>
        <v>95283</v>
      </c>
      <c r="J7" s="9">
        <f t="shared" si="0"/>
        <v>30303</v>
      </c>
      <c r="K7" s="9">
        <f t="shared" si="0"/>
        <v>45284</v>
      </c>
      <c r="L7" s="9">
        <f t="shared" si="0"/>
        <v>102380</v>
      </c>
      <c r="M7" s="9">
        <f t="shared" si="0"/>
        <v>148271</v>
      </c>
      <c r="N7" s="9">
        <f t="shared" si="0"/>
        <v>113755</v>
      </c>
      <c r="O7" s="9">
        <f t="shared" si="0"/>
        <v>1460211</v>
      </c>
      <c r="P7" s="43"/>
      <c r="Q7"/>
      <c r="R7"/>
    </row>
    <row r="8" spans="1:18" ht="17.25" customHeight="1">
      <c r="A8" s="10" t="s">
        <v>35</v>
      </c>
      <c r="B8" s="11">
        <f>B9+B12+B16</f>
        <v>71035</v>
      </c>
      <c r="C8" s="11">
        <f aca="true" t="shared" si="1" ref="C8:N8">C9+C12+C16</f>
        <v>107690</v>
      </c>
      <c r="D8" s="11">
        <f t="shared" si="1"/>
        <v>95878</v>
      </c>
      <c r="E8" s="11">
        <f>E9+E12+E16</f>
        <v>10513</v>
      </c>
      <c r="F8" s="11">
        <f>F9+F12+F16</f>
        <v>47988</v>
      </c>
      <c r="G8" s="11">
        <f t="shared" si="1"/>
        <v>60283</v>
      </c>
      <c r="H8" s="11">
        <f t="shared" si="1"/>
        <v>54212</v>
      </c>
      <c r="I8" s="11">
        <f t="shared" si="1"/>
        <v>41728</v>
      </c>
      <c r="J8" s="11">
        <f t="shared" si="1"/>
        <v>14649</v>
      </c>
      <c r="K8" s="11">
        <f t="shared" si="1"/>
        <v>23337</v>
      </c>
      <c r="L8" s="11">
        <f t="shared" si="1"/>
        <v>48121</v>
      </c>
      <c r="M8" s="11">
        <f t="shared" si="1"/>
        <v>72498</v>
      </c>
      <c r="N8" s="11">
        <f t="shared" si="1"/>
        <v>63097</v>
      </c>
      <c r="O8" s="11">
        <f aca="true" t="shared" si="2" ref="O8:O27">SUM(B8:N8)</f>
        <v>711029</v>
      </c>
      <c r="P8"/>
      <c r="Q8"/>
      <c r="R8"/>
    </row>
    <row r="9" spans="1:18" ht="17.25" customHeight="1">
      <c r="A9" s="15" t="s">
        <v>13</v>
      </c>
      <c r="B9" s="13">
        <f>+B10+B11</f>
        <v>12047</v>
      </c>
      <c r="C9" s="13">
        <f aca="true" t="shared" si="3" ref="C9:N9">+C10+C11</f>
        <v>19546</v>
      </c>
      <c r="D9" s="13">
        <f t="shared" si="3"/>
        <v>16999</v>
      </c>
      <c r="E9" s="13">
        <f>+E10+E11</f>
        <v>2180</v>
      </c>
      <c r="F9" s="13">
        <f>+F10+F11</f>
        <v>7854</v>
      </c>
      <c r="G9" s="13">
        <f t="shared" si="3"/>
        <v>10101</v>
      </c>
      <c r="H9" s="13">
        <f t="shared" si="3"/>
        <v>8566</v>
      </c>
      <c r="I9" s="13">
        <f t="shared" si="3"/>
        <v>4990</v>
      </c>
      <c r="J9" s="13">
        <f t="shared" si="3"/>
        <v>1193</v>
      </c>
      <c r="K9" s="13">
        <f t="shared" si="3"/>
        <v>3112</v>
      </c>
      <c r="L9" s="13">
        <f t="shared" si="3"/>
        <v>4298</v>
      </c>
      <c r="M9" s="13">
        <f t="shared" si="3"/>
        <v>7317</v>
      </c>
      <c r="N9" s="13">
        <f t="shared" si="3"/>
        <v>11532</v>
      </c>
      <c r="O9" s="11">
        <f t="shared" si="2"/>
        <v>109735</v>
      </c>
      <c r="P9"/>
      <c r="Q9"/>
      <c r="R9"/>
    </row>
    <row r="10" spans="1:18" ht="17.25" customHeight="1">
      <c r="A10" s="29" t="s">
        <v>14</v>
      </c>
      <c r="B10" s="13">
        <v>12047</v>
      </c>
      <c r="C10" s="13">
        <v>19546</v>
      </c>
      <c r="D10" s="13">
        <v>16999</v>
      </c>
      <c r="E10" s="13">
        <v>2180</v>
      </c>
      <c r="F10" s="13">
        <v>7854</v>
      </c>
      <c r="G10" s="13">
        <v>10101</v>
      </c>
      <c r="H10" s="13">
        <v>8566</v>
      </c>
      <c r="I10" s="13">
        <v>4990</v>
      </c>
      <c r="J10" s="13">
        <v>1193</v>
      </c>
      <c r="K10" s="13">
        <v>3112</v>
      </c>
      <c r="L10" s="13">
        <v>4298</v>
      </c>
      <c r="M10" s="13">
        <v>7317</v>
      </c>
      <c r="N10" s="13">
        <v>11532</v>
      </c>
      <c r="O10" s="11">
        <f t="shared" si="2"/>
        <v>109735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55123</v>
      </c>
      <c r="C12" s="17">
        <f t="shared" si="4"/>
        <v>82698</v>
      </c>
      <c r="D12" s="17">
        <f t="shared" si="4"/>
        <v>73937</v>
      </c>
      <c r="E12" s="17">
        <f>SUM(E13:E15)</f>
        <v>7708</v>
      </c>
      <c r="F12" s="17">
        <f>SUM(F13:F15)</f>
        <v>37672</v>
      </c>
      <c r="G12" s="17">
        <f t="shared" si="4"/>
        <v>47153</v>
      </c>
      <c r="H12" s="17">
        <f t="shared" si="4"/>
        <v>42692</v>
      </c>
      <c r="I12" s="17">
        <f t="shared" si="4"/>
        <v>34067</v>
      </c>
      <c r="J12" s="17">
        <f t="shared" si="4"/>
        <v>12460</v>
      </c>
      <c r="K12" s="17">
        <f t="shared" si="4"/>
        <v>18961</v>
      </c>
      <c r="L12" s="17">
        <f t="shared" si="4"/>
        <v>40548</v>
      </c>
      <c r="M12" s="17">
        <f t="shared" si="4"/>
        <v>60836</v>
      </c>
      <c r="N12" s="17">
        <f t="shared" si="4"/>
        <v>48477</v>
      </c>
      <c r="O12" s="11">
        <f t="shared" si="2"/>
        <v>562332</v>
      </c>
      <c r="P12"/>
      <c r="Q12"/>
      <c r="R12"/>
    </row>
    <row r="13" spans="1:18" s="60" customFormat="1" ht="17.25" customHeight="1">
      <c r="A13" s="65" t="s">
        <v>16</v>
      </c>
      <c r="B13" s="66">
        <v>24700</v>
      </c>
      <c r="C13" s="66">
        <v>39402</v>
      </c>
      <c r="D13" s="66">
        <v>35751</v>
      </c>
      <c r="E13" s="66">
        <v>4040</v>
      </c>
      <c r="F13" s="66">
        <v>18315</v>
      </c>
      <c r="G13" s="66">
        <v>22365</v>
      </c>
      <c r="H13" s="66">
        <v>18178</v>
      </c>
      <c r="I13" s="66">
        <v>15636</v>
      </c>
      <c r="J13" s="66">
        <v>4794</v>
      </c>
      <c r="K13" s="66">
        <v>7674</v>
      </c>
      <c r="L13" s="66">
        <v>17341</v>
      </c>
      <c r="M13" s="66">
        <v>24250</v>
      </c>
      <c r="N13" s="66">
        <v>20050</v>
      </c>
      <c r="O13" s="67">
        <f t="shared" si="2"/>
        <v>252496</v>
      </c>
      <c r="P13" s="68"/>
      <c r="Q13" s="69"/>
      <c r="R13"/>
    </row>
    <row r="14" spans="1:18" s="60" customFormat="1" ht="17.25" customHeight="1">
      <c r="A14" s="65" t="s">
        <v>17</v>
      </c>
      <c r="B14" s="66">
        <v>28672</v>
      </c>
      <c r="C14" s="66">
        <v>40559</v>
      </c>
      <c r="D14" s="66">
        <v>36328</v>
      </c>
      <c r="E14" s="66">
        <v>3390</v>
      </c>
      <c r="F14" s="66">
        <v>18517</v>
      </c>
      <c r="G14" s="66">
        <v>23392</v>
      </c>
      <c r="H14" s="66">
        <v>23360</v>
      </c>
      <c r="I14" s="66">
        <v>17665</v>
      </c>
      <c r="J14" s="66">
        <v>7455</v>
      </c>
      <c r="K14" s="66">
        <v>10865</v>
      </c>
      <c r="L14" s="66">
        <v>22453</v>
      </c>
      <c r="M14" s="66">
        <v>35265</v>
      </c>
      <c r="N14" s="66">
        <v>26318</v>
      </c>
      <c r="O14" s="67">
        <f t="shared" si="2"/>
        <v>294239</v>
      </c>
      <c r="P14" s="68"/>
      <c r="Q14"/>
      <c r="R14"/>
    </row>
    <row r="15" spans="1:18" ht="17.25" customHeight="1">
      <c r="A15" s="14" t="s">
        <v>18</v>
      </c>
      <c r="B15" s="13">
        <v>1751</v>
      </c>
      <c r="C15" s="13">
        <v>2737</v>
      </c>
      <c r="D15" s="13">
        <v>1858</v>
      </c>
      <c r="E15" s="13">
        <v>278</v>
      </c>
      <c r="F15" s="13">
        <v>840</v>
      </c>
      <c r="G15" s="13">
        <v>1396</v>
      </c>
      <c r="H15" s="13">
        <v>1154</v>
      </c>
      <c r="I15" s="13">
        <v>766</v>
      </c>
      <c r="J15" s="13">
        <v>211</v>
      </c>
      <c r="K15" s="13">
        <v>422</v>
      </c>
      <c r="L15" s="13">
        <v>754</v>
      </c>
      <c r="M15" s="13">
        <v>1321</v>
      </c>
      <c r="N15" s="13">
        <v>2109</v>
      </c>
      <c r="O15" s="11">
        <f t="shared" si="2"/>
        <v>15597</v>
      </c>
      <c r="P15"/>
      <c r="Q15"/>
      <c r="R15"/>
    </row>
    <row r="16" spans="1:15" ht="17.25" customHeight="1">
      <c r="A16" s="15" t="s">
        <v>31</v>
      </c>
      <c r="B16" s="13">
        <f>B17+B18+B19</f>
        <v>3865</v>
      </c>
      <c r="C16" s="13">
        <f aca="true" t="shared" si="5" ref="C16:N16">C17+C18+C19</f>
        <v>5446</v>
      </c>
      <c r="D16" s="13">
        <f t="shared" si="5"/>
        <v>4942</v>
      </c>
      <c r="E16" s="13">
        <f>E17+E18+E19</f>
        <v>625</v>
      </c>
      <c r="F16" s="13">
        <f>F17+F18+F19</f>
        <v>2462</v>
      </c>
      <c r="G16" s="13">
        <f t="shared" si="5"/>
        <v>3029</v>
      </c>
      <c r="H16" s="13">
        <f t="shared" si="5"/>
        <v>2954</v>
      </c>
      <c r="I16" s="13">
        <f t="shared" si="5"/>
        <v>2671</v>
      </c>
      <c r="J16" s="13">
        <f t="shared" si="5"/>
        <v>996</v>
      </c>
      <c r="K16" s="13">
        <f t="shared" si="5"/>
        <v>1264</v>
      </c>
      <c r="L16" s="13">
        <f t="shared" si="5"/>
        <v>3275</v>
      </c>
      <c r="M16" s="13">
        <f t="shared" si="5"/>
        <v>4345</v>
      </c>
      <c r="N16" s="13">
        <f t="shared" si="5"/>
        <v>3088</v>
      </c>
      <c r="O16" s="11">
        <f t="shared" si="2"/>
        <v>38962</v>
      </c>
    </row>
    <row r="17" spans="1:18" ht="17.25" customHeight="1">
      <c r="A17" s="14" t="s">
        <v>32</v>
      </c>
      <c r="B17" s="13">
        <v>3857</v>
      </c>
      <c r="C17" s="13">
        <v>5438</v>
      </c>
      <c r="D17" s="13">
        <v>4942</v>
      </c>
      <c r="E17" s="13">
        <v>625</v>
      </c>
      <c r="F17" s="13">
        <v>2458</v>
      </c>
      <c r="G17" s="13">
        <v>3027</v>
      </c>
      <c r="H17" s="13">
        <v>2952</v>
      </c>
      <c r="I17" s="13">
        <v>2664</v>
      </c>
      <c r="J17" s="13">
        <v>994</v>
      </c>
      <c r="K17" s="13">
        <v>1261</v>
      </c>
      <c r="L17" s="13">
        <v>3272</v>
      </c>
      <c r="M17" s="13">
        <v>4334</v>
      </c>
      <c r="N17" s="13">
        <v>3082</v>
      </c>
      <c r="O17" s="11">
        <f t="shared" si="2"/>
        <v>38906</v>
      </c>
      <c r="P17"/>
      <c r="Q17"/>
      <c r="R17"/>
    </row>
    <row r="18" spans="1:18" ht="17.25" customHeight="1">
      <c r="A18" s="14" t="s">
        <v>33</v>
      </c>
      <c r="B18" s="13">
        <v>3</v>
      </c>
      <c r="C18" s="13">
        <v>4</v>
      </c>
      <c r="D18" s="13">
        <v>0</v>
      </c>
      <c r="E18" s="13">
        <v>0</v>
      </c>
      <c r="F18" s="13">
        <v>1</v>
      </c>
      <c r="G18" s="13">
        <v>0</v>
      </c>
      <c r="H18" s="13">
        <v>2</v>
      </c>
      <c r="I18" s="13">
        <v>4</v>
      </c>
      <c r="J18" s="13">
        <v>2</v>
      </c>
      <c r="K18" s="13">
        <v>3</v>
      </c>
      <c r="L18" s="13">
        <v>2</v>
      </c>
      <c r="M18" s="13">
        <v>10</v>
      </c>
      <c r="N18" s="13">
        <v>6</v>
      </c>
      <c r="O18" s="11">
        <f t="shared" si="2"/>
        <v>37</v>
      </c>
      <c r="P18"/>
      <c r="Q18"/>
      <c r="R18"/>
    </row>
    <row r="19" spans="1:18" ht="17.25" customHeight="1">
      <c r="A19" s="14" t="s">
        <v>34</v>
      </c>
      <c r="B19" s="13">
        <v>5</v>
      </c>
      <c r="C19" s="13">
        <v>4</v>
      </c>
      <c r="D19" s="13">
        <v>0</v>
      </c>
      <c r="E19" s="13">
        <v>0</v>
      </c>
      <c r="F19" s="13">
        <v>3</v>
      </c>
      <c r="G19" s="13">
        <v>2</v>
      </c>
      <c r="H19" s="13">
        <v>0</v>
      </c>
      <c r="I19" s="13">
        <v>3</v>
      </c>
      <c r="J19" s="13">
        <v>0</v>
      </c>
      <c r="K19" s="13">
        <v>0</v>
      </c>
      <c r="L19" s="13">
        <v>1</v>
      </c>
      <c r="M19" s="13">
        <v>1</v>
      </c>
      <c r="N19" s="13">
        <v>0</v>
      </c>
      <c r="O19" s="11">
        <f t="shared" si="2"/>
        <v>19</v>
      </c>
      <c r="P19"/>
      <c r="Q19"/>
      <c r="R19"/>
    </row>
    <row r="20" spans="1:18" ht="17.25" customHeight="1">
      <c r="A20" s="16" t="s">
        <v>19</v>
      </c>
      <c r="B20" s="11">
        <f>+B21+B22+B23</f>
        <v>42390</v>
      </c>
      <c r="C20" s="11">
        <f aca="true" t="shared" si="6" ref="C20:N20">+C21+C22+C23</f>
        <v>53563</v>
      </c>
      <c r="D20" s="11">
        <f t="shared" si="6"/>
        <v>58777</v>
      </c>
      <c r="E20" s="11">
        <f>+E21+E22+E23</f>
        <v>6466</v>
      </c>
      <c r="F20" s="11">
        <f>+F21+F22+F23</f>
        <v>25606</v>
      </c>
      <c r="G20" s="11">
        <f t="shared" si="6"/>
        <v>29755</v>
      </c>
      <c r="H20" s="11">
        <f t="shared" si="6"/>
        <v>29670</v>
      </c>
      <c r="I20" s="11">
        <f t="shared" si="6"/>
        <v>36688</v>
      </c>
      <c r="J20" s="11">
        <f t="shared" si="6"/>
        <v>11698</v>
      </c>
      <c r="K20" s="11">
        <f t="shared" si="6"/>
        <v>14898</v>
      </c>
      <c r="L20" s="11">
        <f t="shared" si="6"/>
        <v>38235</v>
      </c>
      <c r="M20" s="11">
        <f t="shared" si="6"/>
        <v>51567</v>
      </c>
      <c r="N20" s="11">
        <f t="shared" si="6"/>
        <v>29642</v>
      </c>
      <c r="O20" s="11">
        <f t="shared" si="2"/>
        <v>428955</v>
      </c>
      <c r="P20"/>
      <c r="Q20"/>
      <c r="R20"/>
    </row>
    <row r="21" spans="1:18" s="60" customFormat="1" ht="17.25" customHeight="1">
      <c r="A21" s="54" t="s">
        <v>20</v>
      </c>
      <c r="B21" s="66">
        <v>21607</v>
      </c>
      <c r="C21" s="66">
        <v>29562</v>
      </c>
      <c r="D21" s="66">
        <v>32495</v>
      </c>
      <c r="E21" s="66">
        <v>3852</v>
      </c>
      <c r="F21" s="66">
        <v>13854</v>
      </c>
      <c r="G21" s="66">
        <v>16213</v>
      </c>
      <c r="H21" s="66">
        <v>14823</v>
      </c>
      <c r="I21" s="66">
        <v>19155</v>
      </c>
      <c r="J21" s="66">
        <v>5218</v>
      </c>
      <c r="K21" s="66">
        <v>6935</v>
      </c>
      <c r="L21" s="66">
        <v>17348</v>
      </c>
      <c r="M21" s="66">
        <v>22564</v>
      </c>
      <c r="N21" s="66">
        <v>15046</v>
      </c>
      <c r="O21" s="67">
        <f t="shared" si="2"/>
        <v>218672</v>
      </c>
      <c r="P21" s="68"/>
      <c r="Q21"/>
      <c r="R21"/>
    </row>
    <row r="22" spans="1:18" s="60" customFormat="1" ht="17.25" customHeight="1">
      <c r="A22" s="54" t="s">
        <v>21</v>
      </c>
      <c r="B22" s="66">
        <v>20040</v>
      </c>
      <c r="C22" s="66">
        <v>23039</v>
      </c>
      <c r="D22" s="66">
        <v>25401</v>
      </c>
      <c r="E22" s="66">
        <v>2524</v>
      </c>
      <c r="F22" s="66">
        <v>11367</v>
      </c>
      <c r="G22" s="66">
        <v>13090</v>
      </c>
      <c r="H22" s="66">
        <v>14377</v>
      </c>
      <c r="I22" s="66">
        <v>17021</v>
      </c>
      <c r="J22" s="66">
        <v>6365</v>
      </c>
      <c r="K22" s="66">
        <v>7769</v>
      </c>
      <c r="L22" s="66">
        <v>20407</v>
      </c>
      <c r="M22" s="66">
        <v>28283</v>
      </c>
      <c r="N22" s="66">
        <v>13971</v>
      </c>
      <c r="O22" s="67">
        <f t="shared" si="2"/>
        <v>203654</v>
      </c>
      <c r="P22" s="68"/>
      <c r="Q22"/>
      <c r="R22"/>
    </row>
    <row r="23" spans="1:18" ht="17.25" customHeight="1">
      <c r="A23" s="12" t="s">
        <v>22</v>
      </c>
      <c r="B23" s="13">
        <v>743</v>
      </c>
      <c r="C23" s="13">
        <v>962</v>
      </c>
      <c r="D23" s="13">
        <v>881</v>
      </c>
      <c r="E23" s="13">
        <v>90</v>
      </c>
      <c r="F23" s="13">
        <v>385</v>
      </c>
      <c r="G23" s="13">
        <v>452</v>
      </c>
      <c r="H23" s="13">
        <v>470</v>
      </c>
      <c r="I23" s="13">
        <v>512</v>
      </c>
      <c r="J23" s="13">
        <v>115</v>
      </c>
      <c r="K23" s="13">
        <v>194</v>
      </c>
      <c r="L23" s="13">
        <v>480</v>
      </c>
      <c r="M23" s="13">
        <v>720</v>
      </c>
      <c r="N23" s="13">
        <v>625</v>
      </c>
      <c r="O23" s="11">
        <f t="shared" si="2"/>
        <v>6629</v>
      </c>
      <c r="P23"/>
      <c r="Q23"/>
      <c r="R23"/>
    </row>
    <row r="24" spans="1:18" ht="17.25" customHeight="1">
      <c r="A24" s="16" t="s">
        <v>23</v>
      </c>
      <c r="B24" s="13">
        <f>+B25+B26</f>
        <v>35335</v>
      </c>
      <c r="C24" s="13">
        <f aca="true" t="shared" si="7" ref="C24:N24">+C25+C26</f>
        <v>51228</v>
      </c>
      <c r="D24" s="13">
        <f t="shared" si="7"/>
        <v>55268</v>
      </c>
      <c r="E24" s="13">
        <f>+E25+E26</f>
        <v>7594</v>
      </c>
      <c r="F24" s="13">
        <f>+F25+F26</f>
        <v>26913</v>
      </c>
      <c r="G24" s="13">
        <f t="shared" si="7"/>
        <v>31073</v>
      </c>
      <c r="H24" s="13">
        <f t="shared" si="7"/>
        <v>23698</v>
      </c>
      <c r="I24" s="13">
        <f t="shared" si="7"/>
        <v>16867</v>
      </c>
      <c r="J24" s="13">
        <f t="shared" si="7"/>
        <v>3956</v>
      </c>
      <c r="K24" s="13">
        <f t="shared" si="7"/>
        <v>7049</v>
      </c>
      <c r="L24" s="13">
        <f t="shared" si="7"/>
        <v>16024</v>
      </c>
      <c r="M24" s="13">
        <f t="shared" si="7"/>
        <v>24206</v>
      </c>
      <c r="N24" s="13">
        <f t="shared" si="7"/>
        <v>20478</v>
      </c>
      <c r="O24" s="11">
        <f t="shared" si="2"/>
        <v>319689</v>
      </c>
      <c r="P24" s="44"/>
      <c r="Q24"/>
      <c r="R24"/>
    </row>
    <row r="25" spans="1:18" ht="17.25" customHeight="1">
      <c r="A25" s="12" t="s">
        <v>36</v>
      </c>
      <c r="B25" s="13">
        <v>28289</v>
      </c>
      <c r="C25" s="13">
        <v>42133</v>
      </c>
      <c r="D25" s="13">
        <v>45517</v>
      </c>
      <c r="E25" s="13">
        <v>6793</v>
      </c>
      <c r="F25" s="13">
        <v>21184</v>
      </c>
      <c r="G25" s="13">
        <v>26212</v>
      </c>
      <c r="H25" s="13">
        <v>19394</v>
      </c>
      <c r="I25" s="13">
        <v>13573</v>
      </c>
      <c r="J25" s="13">
        <v>3279</v>
      </c>
      <c r="K25" s="13">
        <v>5878</v>
      </c>
      <c r="L25" s="13">
        <v>12644</v>
      </c>
      <c r="M25" s="13">
        <v>20175</v>
      </c>
      <c r="N25" s="13">
        <v>16826</v>
      </c>
      <c r="O25" s="11">
        <f t="shared" si="2"/>
        <v>261897</v>
      </c>
      <c r="P25" s="43"/>
      <c r="Q25"/>
      <c r="R25"/>
    </row>
    <row r="26" spans="1:18" ht="17.25" customHeight="1">
      <c r="A26" s="12" t="s">
        <v>37</v>
      </c>
      <c r="B26" s="13">
        <v>7046</v>
      </c>
      <c r="C26" s="13">
        <v>9095</v>
      </c>
      <c r="D26" s="13">
        <v>9751</v>
      </c>
      <c r="E26" s="13">
        <v>801</v>
      </c>
      <c r="F26" s="13">
        <v>5729</v>
      </c>
      <c r="G26" s="13">
        <v>4861</v>
      </c>
      <c r="H26" s="13">
        <v>4304</v>
      </c>
      <c r="I26" s="13">
        <v>3294</v>
      </c>
      <c r="J26" s="13">
        <v>677</v>
      </c>
      <c r="K26" s="13">
        <v>1171</v>
      </c>
      <c r="L26" s="13">
        <v>3380</v>
      </c>
      <c r="M26" s="13">
        <v>4031</v>
      </c>
      <c r="N26" s="13">
        <v>3652</v>
      </c>
      <c r="O26" s="11">
        <f t="shared" si="2"/>
        <v>57792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538</v>
      </c>
      <c r="O27" s="11">
        <f t="shared" si="2"/>
        <v>538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33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33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32138</v>
      </c>
      <c r="O37" s="23">
        <f>SUM(B37:N37)</f>
        <v>32138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488516.73</v>
      </c>
      <c r="C49" s="22">
        <f aca="true" t="shared" si="11" ref="C49:N49">+C50+C62</f>
        <v>778409.11</v>
      </c>
      <c r="D49" s="22">
        <f t="shared" si="11"/>
        <v>826037.2899999999</v>
      </c>
      <c r="E49" s="22">
        <f t="shared" si="11"/>
        <v>129713.5</v>
      </c>
      <c r="F49" s="22">
        <f t="shared" si="11"/>
        <v>340813.29</v>
      </c>
      <c r="G49" s="22">
        <f t="shared" si="11"/>
        <v>433491.62000000005</v>
      </c>
      <c r="H49" s="22">
        <f t="shared" si="11"/>
        <v>402651.98</v>
      </c>
      <c r="I49" s="22">
        <f>+I50+I62</f>
        <v>338544.68</v>
      </c>
      <c r="J49" s="22">
        <f t="shared" si="11"/>
        <v>95239.66</v>
      </c>
      <c r="K49" s="22">
        <f>+K50+K62</f>
        <v>132834.52</v>
      </c>
      <c r="L49" s="22">
        <f>+L50+L62</f>
        <v>294827.51999999996</v>
      </c>
      <c r="M49" s="22">
        <f>+M50+M62</f>
        <v>441840.04000000004</v>
      </c>
      <c r="N49" s="22">
        <f t="shared" si="11"/>
        <v>412365.23</v>
      </c>
      <c r="O49" s="22">
        <f>SUM(B49:N49)</f>
        <v>5115285.17</v>
      </c>
      <c r="P49"/>
      <c r="Q49"/>
      <c r="R49"/>
    </row>
    <row r="50" spans="1:18" ht="17.25" customHeight="1">
      <c r="A50" s="16" t="s">
        <v>55</v>
      </c>
      <c r="B50" s="23">
        <f>SUM(B51:B61)</f>
        <v>471852.62</v>
      </c>
      <c r="C50" s="23">
        <f aca="true" t="shared" si="12" ref="C50:N50">SUM(C51:C61)</f>
        <v>755257.95</v>
      </c>
      <c r="D50" s="23">
        <f t="shared" si="12"/>
        <v>817927.09</v>
      </c>
      <c r="E50" s="23">
        <f t="shared" si="12"/>
        <v>129713.5</v>
      </c>
      <c r="F50" s="23">
        <f t="shared" si="12"/>
        <v>333086.07999999996</v>
      </c>
      <c r="G50" s="23">
        <f t="shared" si="12"/>
        <v>410438.92000000004</v>
      </c>
      <c r="H50" s="23">
        <f t="shared" si="12"/>
        <v>402651.98</v>
      </c>
      <c r="I50" s="23">
        <f>SUM(I51:I61)</f>
        <v>329806.95</v>
      </c>
      <c r="J50" s="23">
        <f t="shared" si="12"/>
        <v>93740.8</v>
      </c>
      <c r="K50" s="23">
        <f>SUM(K51:K61)</f>
        <v>124994.31</v>
      </c>
      <c r="L50" s="23">
        <f>SUM(L51:L61)</f>
        <v>293362.85</v>
      </c>
      <c r="M50" s="23">
        <f>SUM(M51:M61)</f>
        <v>433318.95</v>
      </c>
      <c r="N50" s="23">
        <f t="shared" si="12"/>
        <v>405010.76999999996</v>
      </c>
      <c r="O50" s="23">
        <f>SUM(B50:N50)</f>
        <v>5001162.77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467760.94</v>
      </c>
      <c r="C51" s="23">
        <f t="shared" si="13"/>
        <v>749484.23</v>
      </c>
      <c r="D51" s="23">
        <f t="shared" si="13"/>
        <v>811541.33</v>
      </c>
      <c r="E51" s="23">
        <f t="shared" si="13"/>
        <v>129713.5</v>
      </c>
      <c r="F51" s="23">
        <f t="shared" si="13"/>
        <v>330869.04</v>
      </c>
      <c r="G51" s="23">
        <f t="shared" si="13"/>
        <v>406993.52</v>
      </c>
      <c r="H51" s="23">
        <f t="shared" si="13"/>
        <v>394108.57</v>
      </c>
      <c r="I51" s="23">
        <f t="shared" si="13"/>
        <v>326430.03</v>
      </c>
      <c r="J51" s="23">
        <f t="shared" si="13"/>
        <v>92396.88</v>
      </c>
      <c r="K51" s="23">
        <f t="shared" si="13"/>
        <v>123770.23</v>
      </c>
      <c r="L51" s="23">
        <f t="shared" si="13"/>
        <v>291107.29</v>
      </c>
      <c r="M51" s="23">
        <f t="shared" si="13"/>
        <v>430712.43</v>
      </c>
      <c r="N51" s="23">
        <f t="shared" si="13"/>
        <v>369157.73</v>
      </c>
      <c r="O51" s="23">
        <f>SUM(B51:N51)</f>
        <v>4924045.720000001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32138</v>
      </c>
      <c r="O55" s="23">
        <f>SUM(B55:N55)</f>
        <v>32138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16664.11</v>
      </c>
      <c r="C62" s="36">
        <v>23151.16</v>
      </c>
      <c r="D62" s="36">
        <v>8110.2</v>
      </c>
      <c r="E62" s="19">
        <v>0</v>
      </c>
      <c r="F62" s="36">
        <v>7727.21</v>
      </c>
      <c r="G62" s="36">
        <v>23052.7</v>
      </c>
      <c r="H62" s="36">
        <v>0</v>
      </c>
      <c r="I62" s="36">
        <v>8737.73</v>
      </c>
      <c r="J62" s="36">
        <v>1498.86</v>
      </c>
      <c r="K62" s="36">
        <v>7840.21</v>
      </c>
      <c r="L62" s="36">
        <v>1464.67</v>
      </c>
      <c r="M62" s="36">
        <v>8521.09</v>
      </c>
      <c r="N62" s="36">
        <v>7354.46</v>
      </c>
      <c r="O62" s="36">
        <f>SUM(B62:N62)</f>
        <v>114122.40000000001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-51802.1</v>
      </c>
      <c r="C66" s="35">
        <f t="shared" si="14"/>
        <v>-84067.83</v>
      </c>
      <c r="D66" s="35">
        <f t="shared" si="14"/>
        <v>-74163.45</v>
      </c>
      <c r="E66" s="35">
        <f t="shared" si="14"/>
        <v>-59362.04</v>
      </c>
      <c r="F66" s="35">
        <f t="shared" si="14"/>
        <v>-33772.2</v>
      </c>
      <c r="G66" s="35">
        <f t="shared" si="14"/>
        <v>-43434.3</v>
      </c>
      <c r="H66" s="35">
        <f t="shared" si="14"/>
        <v>-37356.35</v>
      </c>
      <c r="I66" s="35">
        <f t="shared" si="14"/>
        <v>-21457</v>
      </c>
      <c r="J66" s="35">
        <f t="shared" si="14"/>
        <v>-5129.9</v>
      </c>
      <c r="K66" s="35">
        <f t="shared" si="14"/>
        <v>-13381.6</v>
      </c>
      <c r="L66" s="35">
        <f t="shared" si="14"/>
        <v>-18481.4</v>
      </c>
      <c r="M66" s="35">
        <f t="shared" si="14"/>
        <v>-31463.1</v>
      </c>
      <c r="N66" s="35">
        <f t="shared" si="14"/>
        <v>-49587.6</v>
      </c>
      <c r="O66" s="35">
        <f aca="true" t="shared" si="15" ref="O66:O74">SUM(B66:N66)</f>
        <v>-523458.86999999994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-51802.1</v>
      </c>
      <c r="C67" s="35">
        <f t="shared" si="16"/>
        <v>-84047.8</v>
      </c>
      <c r="D67" s="35">
        <f t="shared" si="16"/>
        <v>-73095.7</v>
      </c>
      <c r="E67" s="35">
        <f t="shared" si="16"/>
        <v>-9374</v>
      </c>
      <c r="F67" s="35">
        <f t="shared" si="16"/>
        <v>-33772.2</v>
      </c>
      <c r="G67" s="35">
        <f t="shared" si="16"/>
        <v>-43434.3</v>
      </c>
      <c r="H67" s="35">
        <f t="shared" si="16"/>
        <v>-36975.7</v>
      </c>
      <c r="I67" s="35">
        <f t="shared" si="16"/>
        <v>-21457</v>
      </c>
      <c r="J67" s="35">
        <f t="shared" si="16"/>
        <v>-5129.9</v>
      </c>
      <c r="K67" s="35">
        <f t="shared" si="16"/>
        <v>-13381.6</v>
      </c>
      <c r="L67" s="35">
        <f t="shared" si="16"/>
        <v>-18481.4</v>
      </c>
      <c r="M67" s="35">
        <f t="shared" si="16"/>
        <v>-31463.1</v>
      </c>
      <c r="N67" s="35">
        <f t="shared" si="16"/>
        <v>-49587.6</v>
      </c>
      <c r="O67" s="35">
        <f t="shared" si="15"/>
        <v>-472002.39999999997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-51802.1</v>
      </c>
      <c r="C68" s="57">
        <f aca="true" t="shared" si="17" ref="C68:N68">-ROUND(C9*$D$3,2)</f>
        <v>-84047.8</v>
      </c>
      <c r="D68" s="57">
        <f t="shared" si="17"/>
        <v>-73095.7</v>
      </c>
      <c r="E68" s="57">
        <f t="shared" si="17"/>
        <v>-9374</v>
      </c>
      <c r="F68" s="57">
        <f t="shared" si="17"/>
        <v>-33772.2</v>
      </c>
      <c r="G68" s="57">
        <f t="shared" si="17"/>
        <v>-43434.3</v>
      </c>
      <c r="H68" s="57">
        <f>-ROUND((H9+H29)*$D$3,2)</f>
        <v>-36975.7</v>
      </c>
      <c r="I68" s="57">
        <f t="shared" si="17"/>
        <v>-21457</v>
      </c>
      <c r="J68" s="57">
        <f t="shared" si="17"/>
        <v>-5129.9</v>
      </c>
      <c r="K68" s="57">
        <f t="shared" si="17"/>
        <v>-13381.6</v>
      </c>
      <c r="L68" s="57">
        <f t="shared" si="17"/>
        <v>-18481.4</v>
      </c>
      <c r="M68" s="57">
        <f t="shared" si="17"/>
        <v>-31463.1</v>
      </c>
      <c r="N68" s="57">
        <f t="shared" si="17"/>
        <v>-49587.6</v>
      </c>
      <c r="O68" s="57">
        <f t="shared" si="15"/>
        <v>-472002.39999999997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0</v>
      </c>
      <c r="C74" s="57">
        <f t="shared" si="18"/>
        <v>-20.03</v>
      </c>
      <c r="D74" s="35">
        <f t="shared" si="18"/>
        <v>-1067.75</v>
      </c>
      <c r="E74" s="35">
        <f t="shared" si="18"/>
        <v>-49988.04</v>
      </c>
      <c r="F74" s="35">
        <f t="shared" si="18"/>
        <v>0</v>
      </c>
      <c r="G74" s="35">
        <f t="shared" si="18"/>
        <v>0</v>
      </c>
      <c r="H74" s="35">
        <f t="shared" si="18"/>
        <v>-380.65</v>
      </c>
      <c r="I74" s="35">
        <f t="shared" si="18"/>
        <v>0</v>
      </c>
      <c r="J74" s="35">
        <f t="shared" si="18"/>
        <v>0</v>
      </c>
      <c r="K74" s="35">
        <f t="shared" si="18"/>
        <v>0</v>
      </c>
      <c r="L74" s="35">
        <f t="shared" si="18"/>
        <v>0</v>
      </c>
      <c r="M74" s="35">
        <f t="shared" si="18"/>
        <v>0</v>
      </c>
      <c r="N74" s="57">
        <f t="shared" si="18"/>
        <v>0</v>
      </c>
      <c r="O74" s="57">
        <f t="shared" si="15"/>
        <v>-51456.47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/>
      <c r="Q78"/>
      <c r="R78"/>
    </row>
    <row r="79" spans="1:18" ht="18.75" customHeight="1">
      <c r="A79" s="34" t="s">
        <v>79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436714.63</v>
      </c>
      <c r="C114" s="24">
        <f t="shared" si="20"/>
        <v>694341.2799999999</v>
      </c>
      <c r="D114" s="24">
        <f t="shared" si="20"/>
        <v>751873.84</v>
      </c>
      <c r="E114" s="24">
        <f t="shared" si="20"/>
        <v>70351.45999999999</v>
      </c>
      <c r="F114" s="24">
        <f t="shared" si="20"/>
        <v>307041.08999999997</v>
      </c>
      <c r="G114" s="24">
        <f t="shared" si="20"/>
        <v>390057.32000000007</v>
      </c>
      <c r="H114" s="24">
        <f aca="true" t="shared" si="21" ref="H114:M114">+H115+H116</f>
        <v>365295.62999999995</v>
      </c>
      <c r="I114" s="24">
        <f t="shared" si="21"/>
        <v>317087.68</v>
      </c>
      <c r="J114" s="24">
        <f t="shared" si="21"/>
        <v>90109.76000000001</v>
      </c>
      <c r="K114" s="24">
        <f t="shared" si="21"/>
        <v>119452.92</v>
      </c>
      <c r="L114" s="24">
        <f t="shared" si="21"/>
        <v>276346.11999999994</v>
      </c>
      <c r="M114" s="24">
        <f t="shared" si="21"/>
        <v>410376.94000000006</v>
      </c>
      <c r="N114" s="24">
        <f>+N115+N116</f>
        <v>362777.63</v>
      </c>
      <c r="O114" s="41">
        <f t="shared" si="19"/>
        <v>4591826.300000001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420050.52</v>
      </c>
      <c r="C115" s="24">
        <f t="shared" si="22"/>
        <v>671190.1199999999</v>
      </c>
      <c r="D115" s="24">
        <f t="shared" si="22"/>
        <v>743763.64</v>
      </c>
      <c r="E115" s="24">
        <f t="shared" si="22"/>
        <v>70351.45999999999</v>
      </c>
      <c r="F115" s="24">
        <f t="shared" si="22"/>
        <v>299313.87999999995</v>
      </c>
      <c r="G115" s="24">
        <f t="shared" si="22"/>
        <v>367004.62000000005</v>
      </c>
      <c r="H115" s="24">
        <f aca="true" t="shared" si="23" ref="H115:M115">+H50+H67+H74+H111</f>
        <v>365295.62999999995</v>
      </c>
      <c r="I115" s="24">
        <f t="shared" si="23"/>
        <v>308349.95</v>
      </c>
      <c r="J115" s="24">
        <f t="shared" si="23"/>
        <v>88610.90000000001</v>
      </c>
      <c r="K115" s="24">
        <f t="shared" si="23"/>
        <v>111612.70999999999</v>
      </c>
      <c r="L115" s="24">
        <f t="shared" si="23"/>
        <v>274881.44999999995</v>
      </c>
      <c r="M115" s="24">
        <f t="shared" si="23"/>
        <v>401855.85000000003</v>
      </c>
      <c r="N115" s="24">
        <f>+N50+N67+N74+N111</f>
        <v>355423.17</v>
      </c>
      <c r="O115" s="41">
        <f t="shared" si="19"/>
        <v>4477703.9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16664.11</v>
      </c>
      <c r="C116" s="24">
        <f t="shared" si="24"/>
        <v>23151.16</v>
      </c>
      <c r="D116" s="24">
        <f t="shared" si="24"/>
        <v>8110.2</v>
      </c>
      <c r="E116" s="24">
        <f t="shared" si="24"/>
        <v>0</v>
      </c>
      <c r="F116" s="24">
        <f t="shared" si="24"/>
        <v>7727.21</v>
      </c>
      <c r="G116" s="24">
        <f t="shared" si="24"/>
        <v>23052.7</v>
      </c>
      <c r="H116" s="24">
        <f aca="true" t="shared" si="25" ref="H116:M116">IF(+H62+H112+H117&lt;0,0,(H62+H112+H117))</f>
        <v>0</v>
      </c>
      <c r="I116" s="24">
        <f t="shared" si="25"/>
        <v>8737.73</v>
      </c>
      <c r="J116" s="24">
        <f t="shared" si="25"/>
        <v>1498.86</v>
      </c>
      <c r="K116" s="24">
        <f t="shared" si="25"/>
        <v>7840.21</v>
      </c>
      <c r="L116" s="24">
        <f t="shared" si="25"/>
        <v>1464.67</v>
      </c>
      <c r="M116" s="24">
        <f t="shared" si="25"/>
        <v>8521.09</v>
      </c>
      <c r="N116" s="24">
        <f>IF(+N62+N112+N117&lt;0,0,(N62+N112+N117))</f>
        <v>7354.46</v>
      </c>
      <c r="O116" s="41">
        <f t="shared" si="19"/>
        <v>114122.40000000001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4591826.3</v>
      </c>
      <c r="P122" s="45"/>
    </row>
    <row r="123" spans="1:15" ht="18.75" customHeight="1">
      <c r="A123" s="26" t="s">
        <v>118</v>
      </c>
      <c r="B123" s="27">
        <v>51078.08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51078.08</v>
      </c>
    </row>
    <row r="124" spans="1:15" ht="18.75" customHeight="1">
      <c r="A124" s="26" t="s">
        <v>119</v>
      </c>
      <c r="B124" s="27">
        <v>385636.55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385636.55</v>
      </c>
    </row>
    <row r="125" spans="1:15" ht="18.75" customHeight="1">
      <c r="A125" s="26" t="s">
        <v>120</v>
      </c>
      <c r="B125" s="38">
        <v>0</v>
      </c>
      <c r="C125" s="27">
        <v>694341.29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694341.29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127007.93</v>
      </c>
      <c r="O139" s="39">
        <f t="shared" si="26"/>
        <v>127007.93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235769.7</v>
      </c>
      <c r="O140" s="39">
        <f t="shared" si="26"/>
        <v>235769.7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70351.46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70351.46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307041.09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307041.09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365295.63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365295.63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90109.76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90109.76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119452.92</v>
      </c>
      <c r="L147" s="38">
        <v>0</v>
      </c>
      <c r="M147" s="38">
        <v>0</v>
      </c>
      <c r="N147" s="38">
        <v>0</v>
      </c>
      <c r="O147" s="39">
        <f t="shared" si="27"/>
        <v>119452.92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390057.32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390057.32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317087.68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317087.68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276346.12</v>
      </c>
      <c r="M152" s="38">
        <v>0</v>
      </c>
      <c r="N152" s="38">
        <v>0</v>
      </c>
      <c r="O152" s="39">
        <f t="shared" si="27"/>
        <v>276346.12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751873.83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751873.83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410376.94</v>
      </c>
      <c r="N154" s="75">
        <v>0</v>
      </c>
      <c r="O154" s="74">
        <f t="shared" si="27"/>
        <v>410376.94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2019-07-19T12:11:54Z</dcterms:modified>
  <cp:category/>
  <cp:version/>
  <cp:contentType/>
  <cp:contentStatus/>
</cp:coreProperties>
</file>